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330" windowHeight="8025" tabRatio="500" activeTab="0"/>
  </bookViews>
  <sheets>
    <sheet name="на 01.10.22" sheetId="1" r:id="rId1"/>
  </sheets>
  <definedNames>
    <definedName name="APPT" localSheetId="0">'на 01.10.22'!#REF!</definedName>
    <definedName name="FIO" localSheetId="0">'на 01.10.22'!#REF!</definedName>
    <definedName name="SIGN" localSheetId="0">'на 01.10.22'!#REF!</definedName>
    <definedName name="Z_18A44355_9B01_4B30_A21D_D58AB6C16BB3__wvu_PrintTitles" localSheetId="0">'на 01.10.22'!$6:$6</definedName>
    <definedName name="Z_18A44355_9B01_4B30_A21D_D58AB6C16BB3__wvu_Rows" localSheetId="0">'на 01.10.22'!$122:$122</definedName>
    <definedName name="Z_3BC8A2A8_E6DA_4580_831A_3F6F11ADCEF2__wvu_PrintTitles" localSheetId="0">'на 01.10.22'!$6:$6</definedName>
    <definedName name="Z_3BC8A2A8_E6DA_4580_831A_3F6F11ADCEF2__wvu_Rows" localSheetId="0">'на 01.10.22'!#REF!</definedName>
    <definedName name="Z_40AF8D35_BE0F_4075_942A_A459537355E7__wvu_PrintTitles" localSheetId="0">'на 01.10.22'!$6:$6</definedName>
    <definedName name="Z_40AF8D35_BE0F_4075_942A_A459537355E7__wvu_Rows" localSheetId="0">'на 01.10.22'!#REF!</definedName>
    <definedName name="Z_88127E63_12D7_4F66_B662_AB9F1540D418__wvu_Cols" localSheetId="0">'на 01.10.22'!#REF!</definedName>
    <definedName name="Z_88127E63_12D7_4F66_B662_AB9F1540D418__wvu_PrintTitles" localSheetId="0">'на 01.10.22'!$6:$6</definedName>
    <definedName name="Z_88127E63_12D7_4F66_B662_AB9F1540D418__wvu_Rows" localSheetId="0">('на 01.10.22'!#REF!,'на 01.10.22'!#REF!,'на 01.10.22'!#REF!,'на 01.10.22'!#REF!,'на 01.10.22'!#REF!,'на 01.10.22'!#REF!)</definedName>
    <definedName name="Z_BF505269_B908_40DB_A66E_94DF9FB9B769__wvu_PrintTitles" localSheetId="0">'на 01.10.22'!$6:$6</definedName>
    <definedName name="_xlnm.Print_Titles" localSheetId="0">'на 01.10.22'!$6:$6</definedName>
  </definedNames>
  <calcPr fullCalcOnLoad="1"/>
</workbook>
</file>

<file path=xl/sharedStrings.xml><?xml version="1.0" encoding="utf-8"?>
<sst xmlns="http://schemas.openxmlformats.org/spreadsheetml/2006/main" count="225" uniqueCount="164">
  <si>
    <t>Наименование КВД</t>
  </si>
  <si>
    <t>%
Исполнения</t>
  </si>
  <si>
    <t>%
Роста</t>
  </si>
  <si>
    <t>Налоговые и неналоговые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</si>
  <si>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</si>
  <si>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</si>
  <si>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</si>
  <si>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</si>
  <si>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</si>
  <si>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</si>
  <si>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</si>
  <si>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</si>
  <si>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</si>
  <si>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</si>
  <si>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</si>
  <si>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</si>
  <si>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</si>
  <si>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</si>
  <si>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</si>
  <si>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</si>
  <si>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</si>
  <si>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</si>
  <si>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</si>
  <si>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</si>
  <si>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</si>
  <si>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</si>
  <si>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</si>
  <si>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</si>
  <si>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</si>
  <si>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</si>
  <si>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</si>
  <si>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</si>
  <si>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</si>
  <si>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</si>
  <si>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</si>
  <si>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</si>
  <si>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</si>
  <si>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</si>
  <si>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</si>
  <si>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</si>
  <si>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</si>
  <si>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</si>
  <si>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Реализация программ формирования современной городской среды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</si>
  <si>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</si>
  <si>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</si>
  <si>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</si>
  <si>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</si>
  <si>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</si>
  <si>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</si>
  <si>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</si>
  <si>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</si>
  <si>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</si>
  <si>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</si>
  <si>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</si>
  <si>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</si>
  <si>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</si>
  <si>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</si>
  <si>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</si>
  <si>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</si>
  <si>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</si>
  <si>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</si>
  <si>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</si>
  <si>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</si>
  <si>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</si>
  <si>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</si>
  <si>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</si>
  <si>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</si>
  <si>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</si>
  <si>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</si>
  <si>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</si>
  <si>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</si>
  <si>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</si>
  <si>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</si>
  <si>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</si>
  <si>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</si>
  <si>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</si>
  <si>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</si>
  <si>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</si>
  <si>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</si>
  <si>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</si>
  <si>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</si>
  <si>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</si>
  <si>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</si>
  <si>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</si>
  <si>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</si>
  <si>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Итого расходов</t>
  </si>
  <si>
    <t>Дефицит (-), Профицит (+)</t>
  </si>
  <si>
    <t>х</t>
  </si>
  <si>
    <t>Е.В. Капустина</t>
  </si>
  <si>
    <t>Создание новых мест в общеобразовательных организациях, расположенных в сельской местности и поселках городского типа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</si>
  <si>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</si>
  <si>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</si>
  <si>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</si>
  <si>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Культура, кинематография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</si>
  <si>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</si>
  <si>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</si>
  <si>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Резервные фонды</t>
  </si>
  <si>
    <t xml:space="preserve">ИСПОЛНЕНИЕ БЮДЖЕТА ГОРОДСКОГО ОКРУГА ГОРОД МИХАЙЛОВКА </t>
  </si>
  <si>
    <t>ВОЛГОГРАДСКОЙ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</si>
  <si>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</si>
  <si>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обеспечению жильем молодых семей</t>
  </si>
  <si>
    <t>Решение отдельных вопросов местного значения в сфере дополнительного образования детей</t>
  </si>
  <si>
    <t>Замена кровли и выполнение необходимых для этого работ в зданиях муниципальных образовательных организаций</t>
  </si>
  <si>
    <t>Приобретение и монтаж оборудования для доочистки воды</t>
  </si>
  <si>
    <t>Инициативные платежи</t>
  </si>
  <si>
    <t>Задолженность и перерасчеты по отмененным налогам, сборам и иным обязательным платежам</t>
  </si>
  <si>
    <t>Другие вопросы в области образования</t>
  </si>
  <si>
    <t>Реализация мероприятий в сфере дорожной деятельности</t>
  </si>
  <si>
    <t>Реализация мероприятий, связанных с организацией освещения улично-дорожной сети населенных пунктов</t>
  </si>
  <si>
    <t>Организация отдыха детей в каникулярный период в лагерях дневного пребывания на базе муниципальных образовательных организаций</t>
  </si>
  <si>
    <t>Благоустройство площадок для проведения праздничных линеек и других мероприятий в муниципальных общеобразовательных организациях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</si>
  <si>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</si>
  <si>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</si>
  <si>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</si>
  <si>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</si>
  <si>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Организационное обеспечение деятельности территориальных административных комиссий</t>
  </si>
  <si>
    <t>Реализация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</si>
  <si>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Организация и осуществление деятельности по опеке и попечительству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</si>
  <si>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</si>
  <si>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</si>
  <si>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</si>
  <si>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</si>
  <si>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</si>
  <si>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</si>
  <si>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</si>
  <si>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</t>
  </si>
  <si>
    <t>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</si>
  <si>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</si>
  <si>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</si>
  <si>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</si>
  <si>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</si>
  <si>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</si>
  <si>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Формирование муниципальных дорожных фондов</t>
  </si>
  <si>
    <t>Государственная поддержка отрасли культуры</t>
  </si>
  <si>
    <t>Бюджетные назначения        2022 год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</si>
  <si>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осуществляются из местных бюджетов</t>
  </si>
  <si>
    <t>Софинансирование расходных обязательств по оплате выполненных работ по строительству дошкольных образовательных учреждений в рамках регионального проекта "Содействие занятости, входящего в национальный проект "Демография"</t>
  </si>
  <si>
    <t>Содержание объектов благоустройства</t>
  </si>
  <si>
    <t>Источники финансирования дефицита бюджета</t>
  </si>
  <si>
    <t>Финансовое обеспечение отдельных государственных полномочий по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</si>
  <si>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Начальник финансового отдела городского округа город Михайловка Волгоградской области</t>
  </si>
  <si>
    <t>Софинансирование капитальных вложений в объекты муниципальной собственности в рамках реализации мероприятий по содействию создания новых мест в общеобразовательных организациях, расположенных в сельской местности и поселках городского типа</t>
  </si>
  <si>
    <t>Проведение комплексных кадастровых работ</t>
  </si>
  <si>
    <t>Приобретение и замена оконных блоков и выполнение необходимых для этого работ в зданиях муниципальных образовательных организаций</t>
  </si>
  <si>
    <t>Проведение капитального ремонта и (или) перепрофилирование групп и (или) 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до 3 лет</t>
  </si>
  <si>
    <t>Приобретение и замена осветительных приборов, а также выполнение необходимых для этого работ в зданиях муниципальных образовательных организаций</t>
  </si>
  <si>
    <t>Предупреждение и ликвидация болезней животных, их лечение, защита населения от болезней общих для человека и животных в области обращения с животными в части отлова и содержания животных без владельцев</t>
  </si>
  <si>
    <t>Оплата жилого помещения и отдельных видов коммунальных услуг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</si>
  <si>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Предупреждение и ликвидация болезней животных, их лечение, защита населения от болезней, общих для человека и животных, в части реконструкции и содержания скотомогильников (биотермических ям)</t>
  </si>
  <si>
    <t>Обеспечение проведения выборов и референдумов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</si>
  <si>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</si>
  <si>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Софинансирование капитальных вложений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</si>
  <si>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Обеспечение устойчивого сокращения непригодного для проживания жилищного фонда</t>
  </si>
  <si>
    <t>Софинансирование обеспечения устойчивого сокращения непригодного для проживания жилищного фонда</t>
  </si>
  <si>
    <t>НА 01.10.2022</t>
  </si>
  <si>
    <t>Исполнено на 01.10.2022</t>
  </si>
  <si>
    <t>Исполнено на 01.10.2021</t>
  </si>
  <si>
    <t>Развитие материально-технической базы органов местного самоуправления</t>
  </si>
  <si>
    <t>Реализация проектов местных инициатив населения</t>
  </si>
  <si>
    <t>Достижение показателей деятельности органов исполнительной власти</t>
  </si>
  <si>
    <t>Резервный фонд Администрации Волгоградской области</t>
  </si>
  <si>
    <t>x</t>
  </si>
  <si>
    <t>Дотации на поддержку мер по обеспечению сбалансированности местных бюджетов бюджетам муниципальных образований</t>
  </si>
  <si>
    <t>Софинансирование завершения строительства и ввод в эксплуатацию дошкольных образовательных учреждений в рамках регионального проекта "Содействие занятости (Волгоградская область)", входящего в состав национального проекта "Демография"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</si>
</sst>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?"/>
  </numFmts>
  <fonts count="33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4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6" borderId="2" applyNumberFormat="0" applyAlignment="0" applyProtection="0"/>
    <xf numFmtId="0" fontId="15" fillId="26" borderId="2" applyNumberFormat="0" applyAlignment="0" applyProtection="0"/>
    <xf numFmtId="0" fontId="16" fillId="26" borderId="1" applyNumberFormat="0" applyAlignment="0" applyProtection="0"/>
    <xf numFmtId="0" fontId="1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7" applyNumberFormat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8" applyNumberFormat="0" applyAlignment="0" applyProtection="0"/>
    <xf numFmtId="0" fontId="0" fillId="21" borderId="8" applyNumberForma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9" fillId="29" borderId="0" xfId="0" applyFont="1" applyFill="1" applyAlignment="1">
      <alignment vertical="center" wrapText="1"/>
    </xf>
    <xf numFmtId="166" fontId="30" fillId="30" borderId="10" xfId="0" applyNumberFormat="1" applyFont="1" applyFill="1" applyBorder="1" applyAlignment="1">
      <alignment horizontal="right" vertical="center" wrapText="1"/>
    </xf>
    <xf numFmtId="166" fontId="29" fillId="30" borderId="10" xfId="0" applyNumberFormat="1" applyFont="1" applyFill="1" applyBorder="1" applyAlignment="1">
      <alignment horizontal="right" vertical="center" wrapText="1"/>
    </xf>
    <xf numFmtId="166" fontId="29" fillId="29" borderId="10" xfId="0" applyNumberFormat="1" applyFont="1" applyFill="1" applyBorder="1" applyAlignment="1">
      <alignment horizontal="right" vertical="center" wrapText="1"/>
    </xf>
    <xf numFmtId="166" fontId="30" fillId="29" borderId="10" xfId="0" applyNumberFormat="1" applyFont="1" applyFill="1" applyBorder="1" applyAlignment="1">
      <alignment horizontal="right" vertical="center" wrapText="1"/>
    </xf>
    <xf numFmtId="166" fontId="31" fillId="29" borderId="10" xfId="0" applyNumberFormat="1" applyFont="1" applyFill="1" applyBorder="1" applyAlignment="1">
      <alignment horizontal="right" vertical="center" wrapText="1"/>
    </xf>
    <xf numFmtId="166" fontId="29" fillId="29" borderId="0" xfId="0" applyNumberFormat="1" applyFont="1" applyFill="1" applyAlignment="1">
      <alignment vertical="center" wrapText="1"/>
    </xf>
    <xf numFmtId="166" fontId="31" fillId="29" borderId="11" xfId="0" applyNumberFormat="1" applyFont="1" applyFill="1" applyBorder="1" applyAlignment="1">
      <alignment horizontal="right" vertical="center" wrapText="1"/>
    </xf>
    <xf numFmtId="166" fontId="30" fillId="29" borderId="0" xfId="0" applyNumberFormat="1" applyFont="1" applyFill="1" applyBorder="1" applyAlignment="1">
      <alignment horizontal="right" vertical="center" wrapText="1"/>
    </xf>
    <xf numFmtId="49" fontId="30" fillId="30" borderId="10" xfId="0" applyNumberFormat="1" applyFont="1" applyFill="1" applyBorder="1" applyAlignment="1">
      <alignment horizontal="center" vertical="center" wrapText="1"/>
    </xf>
    <xf numFmtId="0" fontId="29" fillId="30" borderId="0" xfId="0" applyFont="1" applyFill="1" applyAlignment="1">
      <alignment vertical="center" wrapText="1"/>
    </xf>
    <xf numFmtId="49" fontId="30" fillId="30" borderId="10" xfId="0" applyNumberFormat="1" applyFont="1" applyFill="1" applyBorder="1" applyAlignment="1">
      <alignment horizontal="left" vertical="center" wrapText="1"/>
    </xf>
    <xf numFmtId="0" fontId="30" fillId="30" borderId="0" xfId="0" applyFont="1" applyFill="1" applyAlignment="1">
      <alignment vertical="center" wrapText="1"/>
    </xf>
    <xf numFmtId="166" fontId="30" fillId="30" borderId="10" xfId="105" applyNumberFormat="1" applyFont="1" applyFill="1" applyBorder="1" applyAlignment="1">
      <alignment horizontal="right" vertical="center" wrapText="1"/>
      <protection/>
    </xf>
    <xf numFmtId="49" fontId="29" fillId="30" borderId="10" xfId="0" applyNumberFormat="1" applyFont="1" applyFill="1" applyBorder="1" applyAlignment="1">
      <alignment horizontal="left" vertical="center" wrapText="1"/>
    </xf>
    <xf numFmtId="166" fontId="29" fillId="30" borderId="10" xfId="105" applyNumberFormat="1" applyFont="1" applyFill="1" applyBorder="1" applyAlignment="1">
      <alignment horizontal="right" vertical="center" wrapText="1"/>
      <protection/>
    </xf>
    <xf numFmtId="167" fontId="29" fillId="30" borderId="10" xfId="0" applyNumberFormat="1" applyFont="1" applyFill="1" applyBorder="1" applyAlignment="1">
      <alignment horizontal="left" vertical="center" wrapText="1"/>
    </xf>
    <xf numFmtId="167" fontId="29" fillId="30" borderId="10" xfId="0" applyNumberFormat="1" applyFont="1" applyFill="1" applyBorder="1" applyAlignment="1" applyProtection="1">
      <alignment horizontal="left" vertical="center" wrapText="1"/>
      <protection/>
    </xf>
    <xf numFmtId="49" fontId="29" fillId="30" borderId="10" xfId="0" applyNumberFormat="1" applyFont="1" applyFill="1" applyBorder="1" applyAlignment="1" applyProtection="1">
      <alignment horizontal="left" vertical="center" wrapText="1"/>
      <protection/>
    </xf>
    <xf numFmtId="49" fontId="29" fillId="29" borderId="10" xfId="0" applyNumberFormat="1" applyFont="1" applyFill="1" applyBorder="1" applyAlignment="1">
      <alignment horizontal="left" vertical="center" wrapText="1"/>
    </xf>
    <xf numFmtId="49" fontId="29" fillId="29" borderId="10" xfId="105" applyNumberFormat="1" applyFont="1" applyFill="1" applyBorder="1" applyAlignment="1">
      <alignment horizontal="left" vertical="center" wrapText="1"/>
      <protection/>
    </xf>
    <xf numFmtId="0" fontId="29" fillId="29" borderId="10" xfId="105" applyFont="1" applyFill="1" applyBorder="1" applyAlignment="1">
      <alignment horizontal="left" vertical="center" wrapText="1"/>
      <protection/>
    </xf>
    <xf numFmtId="0" fontId="29" fillId="30" borderId="10" xfId="105" applyFont="1" applyFill="1" applyBorder="1" applyAlignment="1">
      <alignment horizontal="left" vertical="center" wrapText="1"/>
      <protection/>
    </xf>
    <xf numFmtId="167" fontId="30" fillId="30" borderId="10" xfId="0" applyNumberFormat="1" applyFont="1" applyFill="1" applyBorder="1" applyAlignment="1">
      <alignment horizontal="left" vertical="center" wrapText="1"/>
    </xf>
    <xf numFmtId="49" fontId="29" fillId="29" borderId="10" xfId="0" applyNumberFormat="1" applyFont="1" applyFill="1" applyBorder="1" applyAlignment="1" applyProtection="1">
      <alignment horizontal="left" vertical="center" wrapText="1"/>
      <protection/>
    </xf>
    <xf numFmtId="49" fontId="31" fillId="30" borderId="10" xfId="0" applyNumberFormat="1" applyFont="1" applyFill="1" applyBorder="1" applyAlignment="1">
      <alignment horizontal="left" vertical="center" wrapText="1"/>
    </xf>
    <xf numFmtId="0" fontId="31" fillId="30" borderId="0" xfId="0" applyFont="1" applyFill="1" applyAlignment="1">
      <alignment vertical="center" wrapText="1"/>
    </xf>
    <xf numFmtId="49" fontId="31" fillId="30" borderId="11" xfId="0" applyNumberFormat="1" applyFont="1" applyFill="1" applyBorder="1" applyAlignment="1">
      <alignment horizontal="left" vertical="center" wrapText="1"/>
    </xf>
    <xf numFmtId="49" fontId="30" fillId="30" borderId="0" xfId="0" applyNumberFormat="1" applyFont="1" applyFill="1" applyBorder="1" applyAlignment="1">
      <alignment horizontal="left" vertical="center" wrapText="1"/>
    </xf>
    <xf numFmtId="166" fontId="29" fillId="30" borderId="0" xfId="0" applyNumberFormat="1" applyFont="1" applyFill="1" applyAlignment="1">
      <alignment vertical="center" wrapText="1"/>
    </xf>
    <xf numFmtId="0" fontId="30" fillId="29" borderId="0" xfId="0" applyFont="1" applyFill="1" applyAlignment="1">
      <alignment horizontal="center" vertical="center" wrapText="1"/>
    </xf>
    <xf numFmtId="0" fontId="29" fillId="30" borderId="0" xfId="0" applyFont="1" applyFill="1" applyBorder="1" applyAlignment="1">
      <alignment horizontal="right" wrapText="1"/>
    </xf>
    <xf numFmtId="0" fontId="30" fillId="30" borderId="0" xfId="0" applyFont="1" applyFill="1" applyBorder="1" applyAlignment="1">
      <alignment horizontal="center" vertical="center" wrapText="1"/>
    </xf>
    <xf numFmtId="0" fontId="29" fillId="29" borderId="0" xfId="0" applyFont="1" applyFill="1" applyAlignment="1">
      <alignment horizontal="center" vertical="center" wrapText="1"/>
    </xf>
    <xf numFmtId="0" fontId="32" fillId="29" borderId="10" xfId="0" applyFont="1" applyFill="1" applyBorder="1" applyAlignment="1">
      <alignment vertical="center" wrapText="1"/>
    </xf>
    <xf numFmtId="0" fontId="0" fillId="29" borderId="10" xfId="0" applyFont="1" applyFill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Ввод " xfId="79"/>
    <cellStyle name="Ввод  2" xfId="80"/>
    <cellStyle name="Вывод" xfId="81"/>
    <cellStyle name="Вывод 2" xfId="82"/>
    <cellStyle name="Вычисление" xfId="83"/>
    <cellStyle name="Вычисление 2" xfId="84"/>
    <cellStyle name="Currency" xfId="85"/>
    <cellStyle name="Currency [0]" xfId="86"/>
    <cellStyle name="Денежный 2" xfId="87"/>
    <cellStyle name="Денежный 2 2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3" xfId="106"/>
    <cellStyle name="Обычный 3 2" xfId="107"/>
    <cellStyle name="Обычный 3 2 2" xfId="108"/>
    <cellStyle name="Обычный 3 3" xfId="109"/>
    <cellStyle name="Обычный 4" xfId="110"/>
    <cellStyle name="Обычный 4 2" xfId="111"/>
    <cellStyle name="Обычный 4 2 2" xfId="112"/>
    <cellStyle name="Обычный 4 3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Percent" xfId="120"/>
    <cellStyle name="Связанная ячейка" xfId="121"/>
    <cellStyle name="Связанная ячейка 2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abSelected="1" zoomScalePageLayoutView="0" workbookViewId="0" topLeftCell="A1">
      <selection activeCell="I25" sqref="I25"/>
    </sheetView>
  </sheetViews>
  <sheetFormatPr defaultColWidth="9.140625" defaultRowHeight="12.75" outlineLevelRow="7"/>
  <cols>
    <col min="1" max="1" width="45.421875" style="11" customWidth="1"/>
    <col min="2" max="2" width="10.00390625" style="11" bestFit="1" customWidth="1"/>
    <col min="3" max="3" width="10.8515625" style="11" customWidth="1"/>
    <col min="4" max="4" width="10.57421875" style="11" customWidth="1"/>
    <col min="5" max="5" width="10.8515625" style="1" customWidth="1"/>
    <col min="6" max="6" width="6.8515625" style="11" customWidth="1"/>
    <col min="7" max="16384" width="9.140625" style="11" customWidth="1"/>
  </cols>
  <sheetData>
    <row r="2" spans="1:6" ht="11.25">
      <c r="A2" s="33" t="s">
        <v>97</v>
      </c>
      <c r="B2" s="34"/>
      <c r="C2" s="34"/>
      <c r="D2" s="34"/>
      <c r="E2" s="34"/>
      <c r="F2" s="34"/>
    </row>
    <row r="3" spans="1:6" ht="11.25">
      <c r="A3" s="31" t="s">
        <v>98</v>
      </c>
      <c r="B3" s="31"/>
      <c r="C3" s="31"/>
      <c r="D3" s="31"/>
      <c r="E3" s="31"/>
      <c r="F3" s="31"/>
    </row>
    <row r="4" spans="1:6" ht="11.25">
      <c r="A4" s="31" t="s">
        <v>154</v>
      </c>
      <c r="B4" s="31"/>
      <c r="C4" s="31"/>
      <c r="D4" s="31"/>
      <c r="E4" s="31"/>
      <c r="F4" s="31"/>
    </row>
    <row r="6" spans="1:6" ht="31.5">
      <c r="A6" s="10" t="s">
        <v>0</v>
      </c>
      <c r="B6" s="10" t="s">
        <v>134</v>
      </c>
      <c r="C6" s="10" t="s">
        <v>155</v>
      </c>
      <c r="D6" s="10" t="s">
        <v>1</v>
      </c>
      <c r="E6" s="10" t="s">
        <v>156</v>
      </c>
      <c r="F6" s="10" t="s">
        <v>2</v>
      </c>
    </row>
    <row r="7" spans="1:6" ht="12.75">
      <c r="A7" s="36"/>
      <c r="B7" s="36"/>
      <c r="C7" s="36"/>
      <c r="D7" s="36"/>
      <c r="E7" s="36"/>
      <c r="F7" s="36"/>
    </row>
    <row r="8" spans="1:6" s="13" customFormat="1" ht="10.5">
      <c r="A8" s="12" t="s">
        <v>3</v>
      </c>
      <c r="B8" s="2">
        <f>B9+B10+B11+B16+B19+B22+B23+B30+B34+B35+B41+B42</f>
        <v>751572.9999999999</v>
      </c>
      <c r="C8" s="2">
        <f>C9+C10+C11+C16+C19+C22+C23+C30+C34+C35+C41+C42</f>
        <v>556702.2</v>
      </c>
      <c r="D8" s="2">
        <f>C8/B8*100</f>
        <v>74.07160714927227</v>
      </c>
      <c r="E8" s="2">
        <f>E9+E10+E11+E16+E19+E22+E23+E30+E34+E35+E41+E42</f>
        <v>519509.50000000006</v>
      </c>
      <c r="F8" s="2">
        <f>C8/E8*100</f>
        <v>107.15919535638902</v>
      </c>
    </row>
    <row r="9" spans="1:6" s="13" customFormat="1" ht="10.5" outlineLevel="2">
      <c r="A9" s="12" t="s">
        <v>4</v>
      </c>
      <c r="B9" s="14">
        <v>437098.2</v>
      </c>
      <c r="C9" s="2">
        <v>328942.8</v>
      </c>
      <c r="D9" s="2">
        <f aca="true" t="shared" si="0" ref="D9:D72">C9/B9*100</f>
        <v>75.25604086221357</v>
      </c>
      <c r="E9" s="2">
        <v>288607.2</v>
      </c>
      <c r="F9" s="2">
        <f aca="true" t="shared" si="1" ref="F9:F72">C9/E9*100</f>
        <v>113.97595070393254</v>
      </c>
    </row>
    <row r="10" spans="1:6" s="13" customFormat="1" ht="21" outlineLevel="1">
      <c r="A10" s="12" t="s">
        <v>5</v>
      </c>
      <c r="B10" s="14">
        <v>34178</v>
      </c>
      <c r="C10" s="2">
        <v>29400.6</v>
      </c>
      <c r="D10" s="2">
        <f t="shared" si="0"/>
        <v>86.02200245772134</v>
      </c>
      <c r="E10" s="2">
        <v>30588.3</v>
      </c>
      <c r="F10" s="2">
        <f t="shared" si="1"/>
        <v>96.11714282912094</v>
      </c>
    </row>
    <row r="11" spans="1:6" s="13" customFormat="1" ht="10.5" outlineLevel="1">
      <c r="A11" s="12" t="s">
        <v>6</v>
      </c>
      <c r="B11" s="2">
        <f>B12+B13+B14+B15</f>
        <v>69320</v>
      </c>
      <c r="C11" s="2">
        <f>C12+C13+C14+C15</f>
        <v>63714.8</v>
      </c>
      <c r="D11" s="2">
        <f t="shared" si="0"/>
        <v>91.9140219272937</v>
      </c>
      <c r="E11" s="2">
        <f>E12+E13+E14+E15</f>
        <v>75387.4</v>
      </c>
      <c r="F11" s="2">
        <f t="shared" si="1"/>
        <v>84.51651071664497</v>
      </c>
    </row>
    <row r="12" spans="1:6" ht="22.5" outlineLevel="1">
      <c r="A12" s="15" t="s">
        <v>7</v>
      </c>
      <c r="B12" s="16">
        <v>7800</v>
      </c>
      <c r="C12" s="3">
        <v>7143.6</v>
      </c>
      <c r="D12" s="3">
        <f t="shared" si="0"/>
        <v>91.58461538461539</v>
      </c>
      <c r="E12" s="3">
        <v>5152.7</v>
      </c>
      <c r="F12" s="3">
        <f t="shared" si="1"/>
        <v>138.63799561394998</v>
      </c>
    </row>
    <row r="13" spans="1:6" ht="22.5" outlineLevel="2">
      <c r="A13" s="15" t="s">
        <v>8</v>
      </c>
      <c r="B13" s="16">
        <v>600</v>
      </c>
      <c r="C13" s="3">
        <v>-624</v>
      </c>
      <c r="D13" s="3" t="s">
        <v>161</v>
      </c>
      <c r="E13" s="3">
        <v>8260.1</v>
      </c>
      <c r="F13" s="3" t="s">
        <v>161</v>
      </c>
    </row>
    <row r="14" spans="1:6" ht="11.25" outlineLevel="2">
      <c r="A14" s="15" t="s">
        <v>9</v>
      </c>
      <c r="B14" s="16">
        <v>50000</v>
      </c>
      <c r="C14" s="3">
        <v>47482.3</v>
      </c>
      <c r="D14" s="3">
        <f t="shared" si="0"/>
        <v>94.9646</v>
      </c>
      <c r="E14" s="3">
        <v>53991.6</v>
      </c>
      <c r="F14" s="3">
        <f t="shared" si="1"/>
        <v>87.94386534201617</v>
      </c>
    </row>
    <row r="15" spans="1:6" ht="22.5" outlineLevel="2">
      <c r="A15" s="15" t="s">
        <v>10</v>
      </c>
      <c r="B15" s="16">
        <v>10920</v>
      </c>
      <c r="C15" s="3">
        <v>9712.9</v>
      </c>
      <c r="D15" s="3">
        <f t="shared" si="0"/>
        <v>88.94597069597069</v>
      </c>
      <c r="E15" s="3">
        <v>7983</v>
      </c>
      <c r="F15" s="3">
        <f t="shared" si="1"/>
        <v>121.66979832143303</v>
      </c>
    </row>
    <row r="16" spans="1:6" s="13" customFormat="1" ht="10.5" outlineLevel="1">
      <c r="A16" s="12" t="s">
        <v>11</v>
      </c>
      <c r="B16" s="2">
        <f>B17+B18</f>
        <v>76100</v>
      </c>
      <c r="C16" s="2">
        <f>C17+C18</f>
        <v>25931.4</v>
      </c>
      <c r="D16" s="2">
        <f t="shared" si="0"/>
        <v>34.0754270696452</v>
      </c>
      <c r="E16" s="2">
        <f>E17+E18</f>
        <v>24268.5</v>
      </c>
      <c r="F16" s="2">
        <f t="shared" si="1"/>
        <v>106.85209221830769</v>
      </c>
    </row>
    <row r="17" spans="1:6" ht="11.25" outlineLevel="2">
      <c r="A17" s="15" t="s">
        <v>12</v>
      </c>
      <c r="B17" s="16">
        <v>12680</v>
      </c>
      <c r="C17" s="3">
        <v>870.2</v>
      </c>
      <c r="D17" s="3">
        <f t="shared" si="0"/>
        <v>6.862776025236593</v>
      </c>
      <c r="E17" s="3">
        <v>1076.8</v>
      </c>
      <c r="F17" s="3">
        <f t="shared" si="1"/>
        <v>80.81352154531947</v>
      </c>
    </row>
    <row r="18" spans="1:6" ht="11.25" outlineLevel="2">
      <c r="A18" s="15" t="s">
        <v>13</v>
      </c>
      <c r="B18" s="16">
        <v>63420</v>
      </c>
      <c r="C18" s="3">
        <v>25061.2</v>
      </c>
      <c r="D18" s="3">
        <f t="shared" si="0"/>
        <v>39.51624093345948</v>
      </c>
      <c r="E18" s="3">
        <v>23191.7</v>
      </c>
      <c r="F18" s="3">
        <f t="shared" si="1"/>
        <v>108.06107357373543</v>
      </c>
    </row>
    <row r="19" spans="1:6" s="13" customFormat="1" ht="10.5" outlineLevel="1">
      <c r="A19" s="12" t="s">
        <v>14</v>
      </c>
      <c r="B19" s="2">
        <f>B20+B21</f>
        <v>7000</v>
      </c>
      <c r="C19" s="2">
        <f>C20+C21</f>
        <v>7784.9</v>
      </c>
      <c r="D19" s="2">
        <f t="shared" si="0"/>
        <v>111.21285714285713</v>
      </c>
      <c r="E19" s="2">
        <f>E20+E21</f>
        <v>5107.4</v>
      </c>
      <c r="F19" s="2">
        <f t="shared" si="1"/>
        <v>152.4239338998316</v>
      </c>
    </row>
    <row r="20" spans="1:6" ht="22.5" outlineLevel="2">
      <c r="A20" s="15" t="s">
        <v>15</v>
      </c>
      <c r="B20" s="16">
        <v>6965</v>
      </c>
      <c r="C20" s="3">
        <v>7699.9</v>
      </c>
      <c r="D20" s="3">
        <f t="shared" si="0"/>
        <v>110.551328068916</v>
      </c>
      <c r="E20" s="3">
        <v>5072.4</v>
      </c>
      <c r="F20" s="3">
        <f t="shared" si="1"/>
        <v>151.79993691349262</v>
      </c>
    </row>
    <row r="21" spans="1:6" ht="22.5" outlineLevel="2">
      <c r="A21" s="15" t="s">
        <v>16</v>
      </c>
      <c r="B21" s="16">
        <v>35</v>
      </c>
      <c r="C21" s="3">
        <v>85</v>
      </c>
      <c r="D21" s="3">
        <f t="shared" si="0"/>
        <v>242.85714285714283</v>
      </c>
      <c r="E21" s="3">
        <v>35</v>
      </c>
      <c r="F21" s="3">
        <f t="shared" si="1"/>
        <v>242.85714285714283</v>
      </c>
    </row>
    <row r="22" spans="1:6" s="13" customFormat="1" ht="21" outlineLevel="2">
      <c r="A22" s="12" t="s">
        <v>105</v>
      </c>
      <c r="B22" s="14">
        <v>0</v>
      </c>
      <c r="C22" s="2">
        <v>-2.1</v>
      </c>
      <c r="D22" s="2" t="s">
        <v>161</v>
      </c>
      <c r="E22" s="2">
        <v>-54.9</v>
      </c>
      <c r="F22" s="2">
        <f t="shared" si="1"/>
        <v>3.825136612021858</v>
      </c>
    </row>
    <row r="23" spans="1:6" s="13" customFormat="1" ht="21" outlineLevel="1">
      <c r="A23" s="12" t="s">
        <v>17</v>
      </c>
      <c r="B23" s="2">
        <f>B24+B25+B26+B27+B28+B29</f>
        <v>105157.7</v>
      </c>
      <c r="C23" s="2">
        <f>C24+C25+C26+C27+C28+C29</f>
        <v>79827.1</v>
      </c>
      <c r="D23" s="2">
        <f t="shared" si="0"/>
        <v>75.91179723405895</v>
      </c>
      <c r="E23" s="2">
        <f>E24+E25+E26+E27+E28+E29</f>
        <v>74857.40000000001</v>
      </c>
      <c r="F23" s="2">
        <f t="shared" si="1"/>
        <v>106.63888940839516</v>
      </c>
    </row>
    <row r="24" spans="1:6" ht="56.25" outlineLevel="7">
      <c r="A24" s="17" t="s">
        <v>18</v>
      </c>
      <c r="B24" s="16">
        <v>75600</v>
      </c>
      <c r="C24" s="3">
        <v>52316.2</v>
      </c>
      <c r="D24" s="3">
        <f t="shared" si="0"/>
        <v>69.20132275132275</v>
      </c>
      <c r="E24" s="3">
        <v>51493.5</v>
      </c>
      <c r="F24" s="3">
        <f t="shared" si="1"/>
        <v>101.5976773767563</v>
      </c>
    </row>
    <row r="25" spans="1:6" ht="56.25" outlineLevel="7">
      <c r="A25" s="15" t="s">
        <v>19</v>
      </c>
      <c r="B25" s="16">
        <v>9000</v>
      </c>
      <c r="C25" s="3">
        <v>6941.8</v>
      </c>
      <c r="D25" s="3">
        <f t="shared" si="0"/>
        <v>77.13111111111111</v>
      </c>
      <c r="E25" s="3">
        <v>6038.4</v>
      </c>
      <c r="F25" s="3">
        <f t="shared" si="1"/>
        <v>114.9609167991521</v>
      </c>
    </row>
    <row r="26" spans="1:6" ht="56.25" outlineLevel="7">
      <c r="A26" s="15" t="s">
        <v>20</v>
      </c>
      <c r="B26" s="16">
        <v>757.7</v>
      </c>
      <c r="C26" s="3">
        <v>697.3</v>
      </c>
      <c r="D26" s="3">
        <f t="shared" si="0"/>
        <v>92.02850732479872</v>
      </c>
      <c r="E26" s="3">
        <v>547.8</v>
      </c>
      <c r="F26" s="3">
        <f t="shared" si="1"/>
        <v>127.29098211025922</v>
      </c>
    </row>
    <row r="27" spans="1:6" ht="22.5" outlineLevel="7">
      <c r="A27" s="15" t="s">
        <v>21</v>
      </c>
      <c r="B27" s="16">
        <v>7000</v>
      </c>
      <c r="C27" s="3">
        <v>6362.4</v>
      </c>
      <c r="D27" s="3">
        <f t="shared" si="0"/>
        <v>90.89142857142856</v>
      </c>
      <c r="E27" s="3">
        <v>6759</v>
      </c>
      <c r="F27" s="3">
        <f t="shared" si="1"/>
        <v>94.13226808699511</v>
      </c>
    </row>
    <row r="28" spans="1:6" ht="45" outlineLevel="7">
      <c r="A28" s="15" t="s">
        <v>22</v>
      </c>
      <c r="B28" s="16">
        <v>1200</v>
      </c>
      <c r="C28" s="3">
        <v>1298.8</v>
      </c>
      <c r="D28" s="3">
        <f t="shared" si="0"/>
        <v>108.23333333333333</v>
      </c>
      <c r="E28" s="3">
        <v>1520.6</v>
      </c>
      <c r="F28" s="3">
        <f t="shared" si="1"/>
        <v>85.4136525055899</v>
      </c>
    </row>
    <row r="29" spans="1:6" ht="56.25" outlineLevel="7">
      <c r="A29" s="15" t="s">
        <v>23</v>
      </c>
      <c r="B29" s="16">
        <v>11600</v>
      </c>
      <c r="C29" s="3">
        <v>12210.6</v>
      </c>
      <c r="D29" s="3">
        <f t="shared" si="0"/>
        <v>105.2637931034483</v>
      </c>
      <c r="E29" s="3">
        <v>8498.1</v>
      </c>
      <c r="F29" s="3">
        <f t="shared" si="1"/>
        <v>143.686235746814</v>
      </c>
    </row>
    <row r="30" spans="1:6" s="13" customFormat="1" ht="10.5" outlineLevel="1">
      <c r="A30" s="12" t="s">
        <v>24</v>
      </c>
      <c r="B30" s="2">
        <f>B31+B32+B33</f>
        <v>1100</v>
      </c>
      <c r="C30" s="2">
        <f>C31+C32+C33</f>
        <v>708</v>
      </c>
      <c r="D30" s="2">
        <f t="shared" si="0"/>
        <v>64.36363636363637</v>
      </c>
      <c r="E30" s="2">
        <f>E31+E32+E33</f>
        <v>846.8</v>
      </c>
      <c r="F30" s="2">
        <f t="shared" si="1"/>
        <v>83.60888049126123</v>
      </c>
    </row>
    <row r="31" spans="1:6" ht="22.5" outlineLevel="3">
      <c r="A31" s="15" t="s">
        <v>25</v>
      </c>
      <c r="B31" s="16">
        <v>695.9</v>
      </c>
      <c r="C31" s="3">
        <v>403.7</v>
      </c>
      <c r="D31" s="3">
        <f t="shared" si="0"/>
        <v>58.01120850696939</v>
      </c>
      <c r="E31" s="3">
        <v>541.8</v>
      </c>
      <c r="F31" s="3">
        <f t="shared" si="1"/>
        <v>74.5108896271687</v>
      </c>
    </row>
    <row r="32" spans="1:6" ht="11.25" outlineLevel="3">
      <c r="A32" s="15" t="s">
        <v>26</v>
      </c>
      <c r="B32" s="16">
        <v>85.6</v>
      </c>
      <c r="C32" s="3">
        <v>36.2</v>
      </c>
      <c r="D32" s="3">
        <f t="shared" si="0"/>
        <v>42.289719626168235</v>
      </c>
      <c r="E32" s="3">
        <v>62.2</v>
      </c>
      <c r="F32" s="3">
        <f t="shared" si="1"/>
        <v>58.19935691318329</v>
      </c>
    </row>
    <row r="33" spans="1:6" ht="11.25" outlineLevel="3">
      <c r="A33" s="15" t="s">
        <v>27</v>
      </c>
      <c r="B33" s="16">
        <v>318.5</v>
      </c>
      <c r="C33" s="3">
        <v>268.1</v>
      </c>
      <c r="D33" s="3">
        <f t="shared" si="0"/>
        <v>84.17582417582419</v>
      </c>
      <c r="E33" s="3">
        <v>242.8</v>
      </c>
      <c r="F33" s="3">
        <f t="shared" si="1"/>
        <v>110.42009884678747</v>
      </c>
    </row>
    <row r="34" spans="1:6" s="13" customFormat="1" ht="21" outlineLevel="1">
      <c r="A34" s="12" t="s">
        <v>28</v>
      </c>
      <c r="B34" s="14">
        <v>10185.1</v>
      </c>
      <c r="C34" s="2">
        <v>5913.1</v>
      </c>
      <c r="D34" s="2">
        <f t="shared" si="0"/>
        <v>58.05637647151231</v>
      </c>
      <c r="E34" s="2">
        <v>6451.6</v>
      </c>
      <c r="F34" s="2">
        <f t="shared" si="1"/>
        <v>91.6532333064666</v>
      </c>
    </row>
    <row r="35" spans="1:6" s="13" customFormat="1" ht="21" outlineLevel="1">
      <c r="A35" s="12" t="s">
        <v>29</v>
      </c>
      <c r="B35" s="2">
        <f>B36+B37+B38+B39+B40</f>
        <v>5434</v>
      </c>
      <c r="C35" s="2">
        <f>C36+C37+C38+C39+C40</f>
        <v>5879.9</v>
      </c>
      <c r="D35" s="2">
        <f t="shared" si="0"/>
        <v>108.20574162679426</v>
      </c>
      <c r="E35" s="2">
        <f>E36+E37+E38+E39+E40</f>
        <v>5938.2</v>
      </c>
      <c r="F35" s="2">
        <f t="shared" si="1"/>
        <v>99.0182210097336</v>
      </c>
    </row>
    <row r="36" spans="1:6" ht="67.5" outlineLevel="7">
      <c r="A36" s="18" t="s">
        <v>30</v>
      </c>
      <c r="B36" s="16">
        <v>2000</v>
      </c>
      <c r="C36" s="3">
        <v>2093</v>
      </c>
      <c r="D36" s="3">
        <f t="shared" si="0"/>
        <v>104.65</v>
      </c>
      <c r="E36" s="3">
        <v>3157.2</v>
      </c>
      <c r="F36" s="3">
        <f t="shared" si="1"/>
        <v>66.2929177752439</v>
      </c>
    </row>
    <row r="37" spans="1:6" ht="67.5" outlineLevel="7">
      <c r="A37" s="18" t="s">
        <v>31</v>
      </c>
      <c r="B37" s="16">
        <v>0</v>
      </c>
      <c r="C37" s="3">
        <v>1.5</v>
      </c>
      <c r="D37" s="3" t="s">
        <v>161</v>
      </c>
      <c r="E37" s="3">
        <v>29.3</v>
      </c>
      <c r="F37" s="3">
        <f t="shared" si="1"/>
        <v>5.1194539249146755</v>
      </c>
    </row>
    <row r="38" spans="1:6" ht="33.75" outlineLevel="7">
      <c r="A38" s="19" t="s">
        <v>32</v>
      </c>
      <c r="B38" s="16">
        <v>3230</v>
      </c>
      <c r="C38" s="3">
        <v>3493.8</v>
      </c>
      <c r="D38" s="3">
        <f t="shared" si="0"/>
        <v>108.1671826625387</v>
      </c>
      <c r="E38" s="3">
        <v>2606.1</v>
      </c>
      <c r="F38" s="3">
        <f t="shared" si="1"/>
        <v>134.06239208011974</v>
      </c>
    </row>
    <row r="39" spans="1:6" ht="45" outlineLevel="7">
      <c r="A39" s="19" t="s">
        <v>33</v>
      </c>
      <c r="B39" s="16">
        <v>0</v>
      </c>
      <c r="C39" s="3">
        <v>78.7</v>
      </c>
      <c r="D39" s="3" t="s">
        <v>161</v>
      </c>
      <c r="E39" s="3">
        <v>5.9</v>
      </c>
      <c r="F39" s="3">
        <f t="shared" si="1"/>
        <v>1333.8983050847457</v>
      </c>
    </row>
    <row r="40" spans="1:6" ht="67.5" outlineLevel="7">
      <c r="A40" s="15" t="s">
        <v>34</v>
      </c>
      <c r="B40" s="16">
        <v>204</v>
      </c>
      <c r="C40" s="3">
        <v>212.9</v>
      </c>
      <c r="D40" s="3">
        <f t="shared" si="0"/>
        <v>104.36274509803923</v>
      </c>
      <c r="E40" s="3">
        <v>139.7</v>
      </c>
      <c r="F40" s="3">
        <f t="shared" si="1"/>
        <v>152.39799570508234</v>
      </c>
    </row>
    <row r="41" spans="1:6" s="13" customFormat="1" ht="10.5" outlineLevel="1">
      <c r="A41" s="12" t="s">
        <v>35</v>
      </c>
      <c r="B41" s="14">
        <v>6000</v>
      </c>
      <c r="C41" s="2">
        <v>8551.7</v>
      </c>
      <c r="D41" s="2">
        <f t="shared" si="0"/>
        <v>142.52833333333334</v>
      </c>
      <c r="E41" s="2">
        <v>7317.9</v>
      </c>
      <c r="F41" s="2">
        <f t="shared" si="1"/>
        <v>116.86002815015237</v>
      </c>
    </row>
    <row r="42" spans="1:6" s="13" customFormat="1" ht="10.5" outlineLevel="1">
      <c r="A42" s="12" t="s">
        <v>36</v>
      </c>
      <c r="B42" s="2">
        <f>B43+B44+B45</f>
        <v>0</v>
      </c>
      <c r="C42" s="2">
        <f>C43+C44+C45</f>
        <v>50.00000000000001</v>
      </c>
      <c r="D42" s="2" t="s">
        <v>161</v>
      </c>
      <c r="E42" s="2">
        <f>E43+E44+E45</f>
        <v>193.7</v>
      </c>
      <c r="F42" s="2">
        <f t="shared" si="1"/>
        <v>25.813113061435217</v>
      </c>
    </row>
    <row r="43" spans="1:6" ht="11.25" outlineLevel="7">
      <c r="A43" s="15" t="s">
        <v>37</v>
      </c>
      <c r="B43" s="3">
        <v>0</v>
      </c>
      <c r="C43" s="3">
        <v>-27.4</v>
      </c>
      <c r="D43" s="3" t="s">
        <v>161</v>
      </c>
      <c r="E43" s="3">
        <v>99.3</v>
      </c>
      <c r="F43" s="3" t="s">
        <v>161</v>
      </c>
    </row>
    <row r="44" spans="1:6" ht="11.25" outlineLevel="7">
      <c r="A44" s="15" t="s">
        <v>36</v>
      </c>
      <c r="B44" s="3">
        <v>0</v>
      </c>
      <c r="C44" s="3">
        <v>77.4</v>
      </c>
      <c r="D44" s="3" t="s">
        <v>161</v>
      </c>
      <c r="E44" s="3">
        <v>19.4</v>
      </c>
      <c r="F44" s="3">
        <f t="shared" si="1"/>
        <v>398.9690721649485</v>
      </c>
    </row>
    <row r="45" spans="1:6" ht="11.25" outlineLevel="7">
      <c r="A45" s="15" t="s">
        <v>104</v>
      </c>
      <c r="B45" s="3">
        <v>0</v>
      </c>
      <c r="C45" s="3">
        <v>0</v>
      </c>
      <c r="D45" s="3" t="s">
        <v>161</v>
      </c>
      <c r="E45" s="3">
        <v>75</v>
      </c>
      <c r="F45" s="3">
        <f t="shared" si="1"/>
        <v>0</v>
      </c>
    </row>
    <row r="46" spans="1:6" s="13" customFormat="1" ht="10.5">
      <c r="A46" s="12" t="s">
        <v>38</v>
      </c>
      <c r="B46" s="2">
        <f>B47+B110+B111</f>
        <v>1422456.4</v>
      </c>
      <c r="C46" s="2">
        <f>C47+C110+C111</f>
        <v>1194162.1999999997</v>
      </c>
      <c r="D46" s="2">
        <f t="shared" si="0"/>
        <v>83.95070667895338</v>
      </c>
      <c r="E46" s="2">
        <f>E47+E110+E111</f>
        <v>832092.8</v>
      </c>
      <c r="F46" s="2">
        <f t="shared" si="1"/>
        <v>143.5131033461652</v>
      </c>
    </row>
    <row r="47" spans="1:6" s="13" customFormat="1" ht="21" outlineLevel="1">
      <c r="A47" s="12" t="s">
        <v>39</v>
      </c>
      <c r="B47" s="2">
        <f>B48+B50+B81+B104</f>
        <v>1422408.7</v>
      </c>
      <c r="C47" s="2">
        <f>C48+C50+C81+C104</f>
        <v>1200989.4999999998</v>
      </c>
      <c r="D47" s="2">
        <f t="shared" si="0"/>
        <v>84.43350353523567</v>
      </c>
      <c r="E47" s="2">
        <f>E48+E50+E81+E104</f>
        <v>838105.2000000001</v>
      </c>
      <c r="F47" s="2">
        <f t="shared" si="1"/>
        <v>143.29818022844862</v>
      </c>
    </row>
    <row r="48" spans="1:6" s="13" customFormat="1" ht="21" outlineLevel="1">
      <c r="A48" s="12" t="s">
        <v>40</v>
      </c>
      <c r="B48" s="2">
        <f>B49</f>
        <v>0</v>
      </c>
      <c r="C48" s="2">
        <f>C49</f>
        <v>101251</v>
      </c>
      <c r="D48" s="2" t="s">
        <v>161</v>
      </c>
      <c r="E48" s="2">
        <f>E49</f>
        <v>55000</v>
      </c>
      <c r="F48" s="2">
        <f t="shared" si="1"/>
        <v>184.09272727272727</v>
      </c>
    </row>
    <row r="49" spans="1:6" s="1" customFormat="1" ht="33.75" outlineLevel="1">
      <c r="A49" s="20" t="s">
        <v>162</v>
      </c>
      <c r="B49" s="4">
        <v>0</v>
      </c>
      <c r="C49" s="4">
        <v>101251</v>
      </c>
      <c r="D49" s="3" t="s">
        <v>161</v>
      </c>
      <c r="E49" s="4">
        <v>55000</v>
      </c>
      <c r="F49" s="3">
        <f t="shared" si="1"/>
        <v>184.09272727272727</v>
      </c>
    </row>
    <row r="50" spans="1:6" s="13" customFormat="1" ht="21" outlineLevel="2">
      <c r="A50" s="12" t="s">
        <v>41</v>
      </c>
      <c r="B50" s="2">
        <f>B51+B52+B53+B54+B55+B56+B57+B58+B59+B60+B61+B62+B63+B64+B65+B66+B67+B68+B69+B70+B71+B72+B73+B74+B75+B76+B77+B78+B79+B80</f>
        <v>761323.6</v>
      </c>
      <c r="C50" s="2">
        <f>C51+C52+C53+C54+C55+C56+C57+C58+C59+C60+C61+C62+C63+C64+C65+C66+C67+C68+C69+C70+C71+C72+C73+C74+C75+C76+C77+C78+C79+C80</f>
        <v>544975.1999999998</v>
      </c>
      <c r="D50" s="2">
        <f t="shared" si="0"/>
        <v>71.58259641498042</v>
      </c>
      <c r="E50" s="2">
        <f>E51+E52+E53+E54+E55+E56+E57+E58+E59+E60+E61+E62+E63+E64+E65+E66+E67+E68+E69+E70+E71+E72+E73+E74+E75+E76+E77+E78+E79+E80</f>
        <v>237811.00000000006</v>
      </c>
      <c r="F50" s="2">
        <f t="shared" si="1"/>
        <v>229.16315897918923</v>
      </c>
    </row>
    <row r="51" spans="1:6" ht="33.75" outlineLevel="2">
      <c r="A51" s="15" t="s">
        <v>150</v>
      </c>
      <c r="B51" s="3">
        <v>0</v>
      </c>
      <c r="C51" s="3">
        <v>0</v>
      </c>
      <c r="D51" s="3" t="s">
        <v>161</v>
      </c>
      <c r="E51" s="3">
        <v>1421.4</v>
      </c>
      <c r="F51" s="3">
        <f t="shared" si="1"/>
        <v>0</v>
      </c>
    </row>
    <row r="52" spans="1:6" ht="11.25" outlineLevel="2">
      <c r="A52" s="15" t="s">
        <v>132</v>
      </c>
      <c r="B52" s="3">
        <v>151500</v>
      </c>
      <c r="C52" s="3">
        <v>183500</v>
      </c>
      <c r="D52" s="3">
        <f t="shared" si="0"/>
        <v>121.12211221122111</v>
      </c>
      <c r="E52" s="3">
        <v>0</v>
      </c>
      <c r="F52" s="3" t="s">
        <v>161</v>
      </c>
    </row>
    <row r="53" spans="1:6" ht="11.25" outlineLevel="2">
      <c r="A53" s="15" t="s">
        <v>107</v>
      </c>
      <c r="B53" s="3">
        <v>51487</v>
      </c>
      <c r="C53" s="3">
        <v>50183.4</v>
      </c>
      <c r="D53" s="3">
        <f t="shared" si="0"/>
        <v>97.46809874337211</v>
      </c>
      <c r="E53" s="3">
        <v>25000</v>
      </c>
      <c r="F53" s="3">
        <f t="shared" si="1"/>
        <v>200.7336</v>
      </c>
    </row>
    <row r="54" spans="1:6" ht="22.5" outlineLevel="2">
      <c r="A54" s="20" t="s">
        <v>108</v>
      </c>
      <c r="B54" s="3">
        <v>8000</v>
      </c>
      <c r="C54" s="3">
        <v>6671.7</v>
      </c>
      <c r="D54" s="3">
        <f t="shared" si="0"/>
        <v>83.39625</v>
      </c>
      <c r="E54" s="4">
        <v>332.9</v>
      </c>
      <c r="F54" s="3">
        <f t="shared" si="1"/>
        <v>2004.1153499549416</v>
      </c>
    </row>
    <row r="55" spans="1:6" ht="78.75" outlineLevel="2">
      <c r="A55" s="20" t="s">
        <v>151</v>
      </c>
      <c r="B55" s="3">
        <v>0</v>
      </c>
      <c r="C55" s="3">
        <v>0</v>
      </c>
      <c r="D55" s="3" t="s">
        <v>161</v>
      </c>
      <c r="E55" s="3">
        <v>546.7</v>
      </c>
      <c r="F55" s="3">
        <f t="shared" si="1"/>
        <v>0</v>
      </c>
    </row>
    <row r="56" spans="1:6" ht="56.25" outlineLevel="2">
      <c r="A56" s="20" t="s">
        <v>135</v>
      </c>
      <c r="B56" s="3">
        <v>136000</v>
      </c>
      <c r="C56" s="3">
        <v>0</v>
      </c>
      <c r="D56" s="3">
        <f t="shared" si="0"/>
        <v>0</v>
      </c>
      <c r="E56" s="3">
        <v>0</v>
      </c>
      <c r="F56" s="3" t="s">
        <v>161</v>
      </c>
    </row>
    <row r="57" spans="1:6" ht="56.25" outlineLevel="2">
      <c r="A57" s="20" t="s">
        <v>141</v>
      </c>
      <c r="B57" s="3">
        <v>140792.7</v>
      </c>
      <c r="C57" s="3">
        <v>49420.2</v>
      </c>
      <c r="D57" s="3">
        <f t="shared" si="0"/>
        <v>35.10139375123852</v>
      </c>
      <c r="E57" s="3">
        <v>0</v>
      </c>
      <c r="F57" s="3" t="s">
        <v>161</v>
      </c>
    </row>
    <row r="58" spans="1:6" ht="56.25" outlineLevel="2">
      <c r="A58" s="20" t="s">
        <v>163</v>
      </c>
      <c r="B58" s="3">
        <v>0</v>
      </c>
      <c r="C58" s="3">
        <v>4553.1</v>
      </c>
      <c r="D58" s="3" t="s">
        <v>161</v>
      </c>
      <c r="E58" s="3">
        <v>0</v>
      </c>
      <c r="F58" s="3" t="s">
        <v>161</v>
      </c>
    </row>
    <row r="59" spans="1:6" ht="56.25" outlineLevel="2">
      <c r="A59" s="20" t="s">
        <v>136</v>
      </c>
      <c r="B59" s="3">
        <v>19000</v>
      </c>
      <c r="C59" s="3">
        <v>0</v>
      </c>
      <c r="D59" s="3">
        <f t="shared" si="0"/>
        <v>0</v>
      </c>
      <c r="E59" s="3">
        <v>0</v>
      </c>
      <c r="F59" s="3" t="s">
        <v>161</v>
      </c>
    </row>
    <row r="60" spans="1:6" ht="22.5" outlineLevel="2">
      <c r="A60" s="20" t="s">
        <v>152</v>
      </c>
      <c r="B60" s="3">
        <v>0</v>
      </c>
      <c r="C60" s="3">
        <v>8426.4</v>
      </c>
      <c r="D60" s="3" t="s">
        <v>161</v>
      </c>
      <c r="E60" s="3">
        <v>0</v>
      </c>
      <c r="F60" s="3" t="s">
        <v>161</v>
      </c>
    </row>
    <row r="61" spans="1:6" ht="22.5" outlineLevel="2">
      <c r="A61" s="20" t="s">
        <v>153</v>
      </c>
      <c r="B61" s="3">
        <v>0</v>
      </c>
      <c r="C61" s="3">
        <v>162.9</v>
      </c>
      <c r="D61" s="3" t="s">
        <v>161</v>
      </c>
      <c r="E61" s="3">
        <v>0</v>
      </c>
      <c r="F61" s="3" t="s">
        <v>161</v>
      </c>
    </row>
    <row r="62" spans="1:6" ht="33.75" outlineLevel="2">
      <c r="A62" s="15" t="s">
        <v>89</v>
      </c>
      <c r="B62" s="3">
        <v>118902.4</v>
      </c>
      <c r="C62" s="3">
        <v>118902.4</v>
      </c>
      <c r="D62" s="3">
        <f t="shared" si="0"/>
        <v>100</v>
      </c>
      <c r="E62" s="3">
        <v>25145.5</v>
      </c>
      <c r="F62" s="3">
        <f t="shared" si="1"/>
        <v>472.8575689487184</v>
      </c>
    </row>
    <row r="63" spans="1:6" ht="45" outlineLevel="2">
      <c r="A63" s="15" t="s">
        <v>131</v>
      </c>
      <c r="B63" s="3">
        <v>0</v>
      </c>
      <c r="C63" s="3">
        <v>35455.9</v>
      </c>
      <c r="D63" s="3" t="s">
        <v>161</v>
      </c>
      <c r="E63" s="3">
        <v>101348.6</v>
      </c>
      <c r="F63" s="3">
        <f t="shared" si="1"/>
        <v>34.98410436848659</v>
      </c>
    </row>
    <row r="64" spans="1:6" ht="45" outlineLevel="2">
      <c r="A64" s="15" t="s">
        <v>99</v>
      </c>
      <c r="B64" s="3">
        <v>37345.1</v>
      </c>
      <c r="C64" s="3">
        <v>18182.1</v>
      </c>
      <c r="D64" s="3">
        <f t="shared" si="0"/>
        <v>48.68670856417575</v>
      </c>
      <c r="E64" s="3">
        <v>14426.2</v>
      </c>
      <c r="F64" s="3">
        <f t="shared" si="1"/>
        <v>126.03526916305054</v>
      </c>
    </row>
    <row r="65" spans="1:6" ht="22.5" outlineLevel="2">
      <c r="A65" s="15" t="s">
        <v>100</v>
      </c>
      <c r="B65" s="3">
        <v>10467</v>
      </c>
      <c r="C65" s="3">
        <v>10253.3</v>
      </c>
      <c r="D65" s="3">
        <f t="shared" si="0"/>
        <v>97.95834527562816</v>
      </c>
      <c r="E65" s="3">
        <v>9683.2</v>
      </c>
      <c r="F65" s="3">
        <f t="shared" si="1"/>
        <v>105.8875165234633</v>
      </c>
    </row>
    <row r="66" spans="1:6" ht="22.5" outlineLevel="2">
      <c r="A66" s="15" t="s">
        <v>42</v>
      </c>
      <c r="B66" s="3">
        <v>33239.9</v>
      </c>
      <c r="C66" s="4">
        <v>31419.3</v>
      </c>
      <c r="D66" s="3">
        <f t="shared" si="0"/>
        <v>94.52284754165926</v>
      </c>
      <c r="E66" s="3">
        <v>27060.7</v>
      </c>
      <c r="F66" s="3">
        <f t="shared" si="1"/>
        <v>116.10675259693947</v>
      </c>
    </row>
    <row r="67" spans="1:6" ht="11.25" outlineLevel="2">
      <c r="A67" s="15" t="s">
        <v>142</v>
      </c>
      <c r="B67" s="3">
        <v>566.3</v>
      </c>
      <c r="C67" s="3">
        <v>0</v>
      </c>
      <c r="D67" s="3">
        <f t="shared" si="0"/>
        <v>0</v>
      </c>
      <c r="E67" s="3">
        <v>0</v>
      </c>
      <c r="F67" s="3" t="s">
        <v>161</v>
      </c>
    </row>
    <row r="68" spans="1:6" ht="33.75" outlineLevel="2">
      <c r="A68" s="21" t="s">
        <v>43</v>
      </c>
      <c r="B68" s="3">
        <v>1400</v>
      </c>
      <c r="C68" s="3">
        <v>1400</v>
      </c>
      <c r="D68" s="3">
        <f t="shared" si="0"/>
        <v>100</v>
      </c>
      <c r="E68" s="3">
        <v>5094.6</v>
      </c>
      <c r="F68" s="3">
        <f t="shared" si="1"/>
        <v>27.480076944215444</v>
      </c>
    </row>
    <row r="69" spans="1:6" ht="33.75" outlineLevel="7">
      <c r="A69" s="15" t="s">
        <v>109</v>
      </c>
      <c r="B69" s="3">
        <v>9062.2</v>
      </c>
      <c r="C69" s="3">
        <v>9062.2</v>
      </c>
      <c r="D69" s="3">
        <f t="shared" si="0"/>
        <v>100</v>
      </c>
      <c r="E69" s="3">
        <v>8020.6</v>
      </c>
      <c r="F69" s="3">
        <f t="shared" si="1"/>
        <v>112.9865596090068</v>
      </c>
    </row>
    <row r="70" spans="1:6" ht="45" outlineLevel="7">
      <c r="A70" s="22" t="s">
        <v>111</v>
      </c>
      <c r="B70" s="3">
        <v>149.5</v>
      </c>
      <c r="C70" s="3">
        <v>154.7</v>
      </c>
      <c r="D70" s="3">
        <f t="shared" si="0"/>
        <v>103.47826086956522</v>
      </c>
      <c r="E70" s="3">
        <v>152.1</v>
      </c>
      <c r="F70" s="3">
        <f t="shared" si="1"/>
        <v>101.7094017094017</v>
      </c>
    </row>
    <row r="71" spans="1:6" ht="33.75" outlineLevel="7">
      <c r="A71" s="22" t="s">
        <v>143</v>
      </c>
      <c r="B71" s="3">
        <v>4147.1</v>
      </c>
      <c r="C71" s="3">
        <v>4147.1</v>
      </c>
      <c r="D71" s="3">
        <f t="shared" si="0"/>
        <v>100</v>
      </c>
      <c r="E71" s="3">
        <v>3475</v>
      </c>
      <c r="F71" s="3">
        <f t="shared" si="1"/>
        <v>119.34100719424461</v>
      </c>
    </row>
    <row r="72" spans="1:6" ht="22.5" outlineLevel="7">
      <c r="A72" s="23" t="s">
        <v>101</v>
      </c>
      <c r="B72" s="3">
        <v>1716.2</v>
      </c>
      <c r="C72" s="3">
        <v>241.8</v>
      </c>
      <c r="D72" s="3">
        <f t="shared" si="0"/>
        <v>14.089266985199862</v>
      </c>
      <c r="E72" s="3">
        <v>139.2</v>
      </c>
      <c r="F72" s="3">
        <f t="shared" si="1"/>
        <v>173.70689655172416</v>
      </c>
    </row>
    <row r="73" spans="1:6" ht="11.25" outlineLevel="7">
      <c r="A73" s="23" t="s">
        <v>158</v>
      </c>
      <c r="B73" s="3">
        <v>0</v>
      </c>
      <c r="C73" s="3">
        <v>0</v>
      </c>
      <c r="D73" s="3" t="s">
        <v>161</v>
      </c>
      <c r="E73" s="3">
        <v>3050</v>
      </c>
      <c r="F73" s="3">
        <f aca="true" t="shared" si="2" ref="F73:F112">C73/E73*100</f>
        <v>0</v>
      </c>
    </row>
    <row r="74" spans="1:6" ht="67.5" outlineLevel="7">
      <c r="A74" s="23" t="s">
        <v>144</v>
      </c>
      <c r="B74" s="3">
        <v>2069.9</v>
      </c>
      <c r="C74" s="3">
        <v>0</v>
      </c>
      <c r="D74" s="3">
        <f aca="true" t="shared" si="3" ref="D74:D112">C74/B74*100</f>
        <v>0</v>
      </c>
      <c r="E74" s="3">
        <v>0</v>
      </c>
      <c r="F74" s="3" t="s">
        <v>161</v>
      </c>
    </row>
    <row r="75" spans="1:6" ht="33.75" outlineLevel="7">
      <c r="A75" s="23" t="s">
        <v>145</v>
      </c>
      <c r="B75" s="3">
        <v>1000</v>
      </c>
      <c r="C75" s="3">
        <v>1000</v>
      </c>
      <c r="D75" s="3">
        <f t="shared" si="3"/>
        <v>100</v>
      </c>
      <c r="E75" s="3">
        <v>1000</v>
      </c>
      <c r="F75" s="3">
        <f t="shared" si="2"/>
        <v>100</v>
      </c>
    </row>
    <row r="76" spans="1:6" ht="22.5" outlineLevel="7">
      <c r="A76" s="23" t="s">
        <v>102</v>
      </c>
      <c r="B76" s="3">
        <v>10000</v>
      </c>
      <c r="C76" s="3">
        <v>7568.7</v>
      </c>
      <c r="D76" s="3">
        <f t="shared" si="3"/>
        <v>75.687</v>
      </c>
      <c r="E76" s="3">
        <v>10000</v>
      </c>
      <c r="F76" s="3">
        <f t="shared" si="2"/>
        <v>75.687</v>
      </c>
    </row>
    <row r="77" spans="1:6" ht="33.75" outlineLevel="7">
      <c r="A77" s="23" t="s">
        <v>110</v>
      </c>
      <c r="B77" s="3">
        <v>1000</v>
      </c>
      <c r="C77" s="3">
        <v>1000</v>
      </c>
      <c r="D77" s="3">
        <f t="shared" si="3"/>
        <v>100</v>
      </c>
      <c r="E77" s="3">
        <v>1000</v>
      </c>
      <c r="F77" s="3">
        <f t="shared" si="2"/>
        <v>100</v>
      </c>
    </row>
    <row r="78" spans="1:6" ht="11.25" outlineLevel="7">
      <c r="A78" s="23" t="s">
        <v>103</v>
      </c>
      <c r="B78" s="3">
        <v>10000</v>
      </c>
      <c r="C78" s="3">
        <v>0</v>
      </c>
      <c r="D78" s="3">
        <f t="shared" si="3"/>
        <v>0</v>
      </c>
      <c r="E78" s="3">
        <v>0</v>
      </c>
      <c r="F78" s="3" t="s">
        <v>161</v>
      </c>
    </row>
    <row r="79" spans="1:6" ht="22.5" outlineLevel="7">
      <c r="A79" s="23" t="s">
        <v>157</v>
      </c>
      <c r="B79" s="3">
        <v>0</v>
      </c>
      <c r="C79" s="3">
        <v>0</v>
      </c>
      <c r="D79" s="3" t="s">
        <v>161</v>
      </c>
      <c r="E79" s="3">
        <v>914.3</v>
      </c>
      <c r="F79" s="3">
        <f t="shared" si="2"/>
        <v>0</v>
      </c>
    </row>
    <row r="80" spans="1:6" ht="11.25" outlineLevel="7">
      <c r="A80" s="23" t="s">
        <v>137</v>
      </c>
      <c r="B80" s="3">
        <v>13478.3</v>
      </c>
      <c r="C80" s="3">
        <v>3270</v>
      </c>
      <c r="D80" s="3">
        <f t="shared" si="3"/>
        <v>24.261219886780975</v>
      </c>
      <c r="E80" s="3">
        <v>0</v>
      </c>
      <c r="F80" s="3" t="s">
        <v>161</v>
      </c>
    </row>
    <row r="81" spans="1:6" s="13" customFormat="1" ht="21" outlineLevel="2">
      <c r="A81" s="12" t="s">
        <v>44</v>
      </c>
      <c r="B81" s="2">
        <f>B82+B83+B84+B85+B86+B87+B88+B89+B90+B91+B92+B93+B94+B95+B96+B97+B98+B99+B100+B101+B102+B103</f>
        <v>623201.6</v>
      </c>
      <c r="C81" s="2">
        <f>C82+C83+C84+C85+C86+C87+C88+C89+C90+C91+C92+C93+C94+C95+C96+C97+C98+C99+C100+C101+C102+C103</f>
        <v>524157.8</v>
      </c>
      <c r="D81" s="2">
        <f t="shared" si="3"/>
        <v>84.1072615988149</v>
      </c>
      <c r="E81" s="2">
        <f>E82+E83+E84+E85+E86+E87+E88+E89+E90+E91+E92+E93+E94+E95+E96+E97+E98+E99+E100+E101+E102+E103</f>
        <v>516331.10000000003</v>
      </c>
      <c r="F81" s="2">
        <f t="shared" si="2"/>
        <v>101.51582966821096</v>
      </c>
    </row>
    <row r="82" spans="1:6" ht="90" outlineLevel="2">
      <c r="A82" s="15" t="s">
        <v>113</v>
      </c>
      <c r="B82" s="3">
        <v>59478.1</v>
      </c>
      <c r="C82" s="3">
        <v>33400.5</v>
      </c>
      <c r="D82" s="3">
        <f t="shared" si="3"/>
        <v>56.1559632873276</v>
      </c>
      <c r="E82" s="4">
        <v>41318.6</v>
      </c>
      <c r="F82" s="3">
        <f t="shared" si="2"/>
        <v>80.83647558242535</v>
      </c>
    </row>
    <row r="83" spans="1:6" ht="22.5" outlineLevel="2">
      <c r="A83" s="15" t="s">
        <v>115</v>
      </c>
      <c r="B83" s="3">
        <v>611.2</v>
      </c>
      <c r="C83" s="3">
        <v>458.4</v>
      </c>
      <c r="D83" s="3">
        <f t="shared" si="3"/>
        <v>74.99999999999999</v>
      </c>
      <c r="E83" s="4">
        <v>444.4</v>
      </c>
      <c r="F83" s="3">
        <f t="shared" si="2"/>
        <v>103.15031503150315</v>
      </c>
    </row>
    <row r="84" spans="1:6" ht="22.5" outlineLevel="2">
      <c r="A84" s="15" t="s">
        <v>117</v>
      </c>
      <c r="B84" s="3">
        <v>3242.4</v>
      </c>
      <c r="C84" s="3">
        <v>2702</v>
      </c>
      <c r="D84" s="3">
        <f t="shared" si="3"/>
        <v>83.33333333333333</v>
      </c>
      <c r="E84" s="4">
        <v>2572.1</v>
      </c>
      <c r="F84" s="3">
        <f t="shared" si="2"/>
        <v>105.05034796469812</v>
      </c>
    </row>
    <row r="85" spans="1:6" ht="33.75" outlineLevel="7">
      <c r="A85" s="15" t="s">
        <v>124</v>
      </c>
      <c r="B85" s="3">
        <v>903.8</v>
      </c>
      <c r="C85" s="4">
        <v>677.7</v>
      </c>
      <c r="D85" s="3">
        <f t="shared" si="3"/>
        <v>74.9834034078336</v>
      </c>
      <c r="E85" s="4">
        <v>672.3</v>
      </c>
      <c r="F85" s="3">
        <f t="shared" si="2"/>
        <v>100.80321285140563</v>
      </c>
    </row>
    <row r="86" spans="1:6" ht="45" outlineLevel="3">
      <c r="A86" s="15" t="s">
        <v>125</v>
      </c>
      <c r="B86" s="3">
        <v>591</v>
      </c>
      <c r="C86" s="3">
        <v>443.4</v>
      </c>
      <c r="D86" s="3">
        <f t="shared" si="3"/>
        <v>75.02538071065989</v>
      </c>
      <c r="E86" s="4">
        <v>471.2</v>
      </c>
      <c r="F86" s="3">
        <f t="shared" si="2"/>
        <v>94.10016977928693</v>
      </c>
    </row>
    <row r="87" spans="1:6" ht="45" outlineLevel="3">
      <c r="A87" s="17" t="s">
        <v>146</v>
      </c>
      <c r="B87" s="3">
        <v>389.7</v>
      </c>
      <c r="C87" s="3">
        <v>389.7</v>
      </c>
      <c r="D87" s="3">
        <f t="shared" si="3"/>
        <v>100</v>
      </c>
      <c r="E87" s="4">
        <v>198.2</v>
      </c>
      <c r="F87" s="3">
        <f t="shared" si="2"/>
        <v>196.61957618567106</v>
      </c>
    </row>
    <row r="88" spans="1:6" ht="67.5" outlineLevel="2">
      <c r="A88" s="15" t="s">
        <v>116</v>
      </c>
      <c r="B88" s="3">
        <v>715.2</v>
      </c>
      <c r="C88" s="3">
        <v>536.4</v>
      </c>
      <c r="D88" s="3">
        <f t="shared" si="3"/>
        <v>74.99999999999999</v>
      </c>
      <c r="E88" s="4">
        <v>515.8</v>
      </c>
      <c r="F88" s="3">
        <f t="shared" si="2"/>
        <v>103.99379604497867</v>
      </c>
    </row>
    <row r="89" spans="1:6" ht="45" outlineLevel="2">
      <c r="A89" s="15" t="s">
        <v>119</v>
      </c>
      <c r="B89" s="3">
        <v>195035.7</v>
      </c>
      <c r="C89" s="3">
        <v>116449.5</v>
      </c>
      <c r="D89" s="3">
        <f t="shared" si="3"/>
        <v>59.706761377532416</v>
      </c>
      <c r="E89" s="4">
        <v>115331</v>
      </c>
      <c r="F89" s="3">
        <f t="shared" si="2"/>
        <v>100.96981730844266</v>
      </c>
    </row>
    <row r="90" spans="1:6" ht="45" outlineLevel="2">
      <c r="A90" s="20" t="s">
        <v>120</v>
      </c>
      <c r="B90" s="3">
        <v>269785.5</v>
      </c>
      <c r="C90" s="3">
        <v>301372.1</v>
      </c>
      <c r="D90" s="3">
        <f t="shared" si="3"/>
        <v>111.70804212976604</v>
      </c>
      <c r="E90" s="4">
        <v>288430.3</v>
      </c>
      <c r="F90" s="3">
        <f t="shared" si="2"/>
        <v>104.48697657631669</v>
      </c>
    </row>
    <row r="91" spans="1:6" ht="45" outlineLevel="2">
      <c r="A91" s="15" t="s">
        <v>118</v>
      </c>
      <c r="B91" s="3">
        <v>16661.9</v>
      </c>
      <c r="C91" s="3">
        <v>11788.7</v>
      </c>
      <c r="D91" s="3">
        <f t="shared" si="3"/>
        <v>70.7524351964662</v>
      </c>
      <c r="E91" s="4">
        <v>7793.6</v>
      </c>
      <c r="F91" s="3">
        <f t="shared" si="2"/>
        <v>151.26129131595155</v>
      </c>
    </row>
    <row r="92" spans="1:6" ht="67.5" outlineLevel="2">
      <c r="A92" s="17" t="s">
        <v>147</v>
      </c>
      <c r="B92" s="3">
        <v>3988.8</v>
      </c>
      <c r="C92" s="3">
        <v>2780</v>
      </c>
      <c r="D92" s="3">
        <f t="shared" si="3"/>
        <v>69.69514640994785</v>
      </c>
      <c r="E92" s="4">
        <v>2860</v>
      </c>
      <c r="F92" s="3">
        <f t="shared" si="2"/>
        <v>97.2027972027972</v>
      </c>
    </row>
    <row r="93" spans="1:6" ht="56.25" outlineLevel="2">
      <c r="A93" s="17" t="s">
        <v>122</v>
      </c>
      <c r="B93" s="3">
        <v>152.1</v>
      </c>
      <c r="C93" s="3">
        <v>56</v>
      </c>
      <c r="D93" s="3">
        <f t="shared" si="3"/>
        <v>36.81788297172913</v>
      </c>
      <c r="E93" s="4">
        <v>53</v>
      </c>
      <c r="F93" s="3">
        <f t="shared" si="2"/>
        <v>105.66037735849056</v>
      </c>
    </row>
    <row r="94" spans="1:6" ht="56.25" outlineLevel="2">
      <c r="A94" s="17" t="s">
        <v>123</v>
      </c>
      <c r="B94" s="3">
        <v>950</v>
      </c>
      <c r="C94" s="3">
        <v>617.4</v>
      </c>
      <c r="D94" s="3">
        <f t="shared" si="3"/>
        <v>64.98947368421052</v>
      </c>
      <c r="E94" s="4">
        <v>629.4</v>
      </c>
      <c r="F94" s="3">
        <f t="shared" si="2"/>
        <v>98.09342230695901</v>
      </c>
    </row>
    <row r="95" spans="1:6" ht="45" outlineLevel="2">
      <c r="A95" s="17" t="s">
        <v>114</v>
      </c>
      <c r="B95" s="3">
        <v>9007.7</v>
      </c>
      <c r="C95" s="3">
        <v>9567.2</v>
      </c>
      <c r="D95" s="3">
        <f t="shared" si="3"/>
        <v>106.21135250951963</v>
      </c>
      <c r="E95" s="4">
        <v>9894.5</v>
      </c>
      <c r="F95" s="3">
        <f t="shared" si="2"/>
        <v>96.69210167264643</v>
      </c>
    </row>
    <row r="96" spans="1:6" ht="45" outlineLevel="2">
      <c r="A96" s="17" t="s">
        <v>148</v>
      </c>
      <c r="B96" s="3">
        <v>220</v>
      </c>
      <c r="C96" s="3">
        <v>220</v>
      </c>
      <c r="D96" s="3">
        <f t="shared" si="3"/>
        <v>100</v>
      </c>
      <c r="E96" s="4">
        <v>0</v>
      </c>
      <c r="F96" s="3" t="s">
        <v>161</v>
      </c>
    </row>
    <row r="97" spans="1:6" ht="33.75" outlineLevel="2">
      <c r="A97" s="15" t="s">
        <v>121</v>
      </c>
      <c r="B97" s="3">
        <v>32686.5</v>
      </c>
      <c r="C97" s="3">
        <v>19598.5</v>
      </c>
      <c r="D97" s="3">
        <f t="shared" si="3"/>
        <v>59.95900448197268</v>
      </c>
      <c r="E97" s="4">
        <v>20698.7</v>
      </c>
      <c r="F97" s="3">
        <f t="shared" si="2"/>
        <v>94.68469034287178</v>
      </c>
    </row>
    <row r="98" spans="1:6" ht="56.25" outlineLevel="2">
      <c r="A98" s="17" t="s">
        <v>139</v>
      </c>
      <c r="B98" s="3">
        <v>487.7</v>
      </c>
      <c r="C98" s="3">
        <v>139.2</v>
      </c>
      <c r="D98" s="3">
        <f t="shared" si="3"/>
        <v>28.54213655936026</v>
      </c>
      <c r="E98" s="4">
        <v>0</v>
      </c>
      <c r="F98" s="3" t="s">
        <v>161</v>
      </c>
    </row>
    <row r="99" spans="1:6" ht="67.5" outlineLevel="2">
      <c r="A99" s="15" t="s">
        <v>126</v>
      </c>
      <c r="B99" s="3">
        <v>12994.8</v>
      </c>
      <c r="C99" s="3">
        <v>11200</v>
      </c>
      <c r="D99" s="3">
        <f t="shared" si="3"/>
        <v>86.18832148243914</v>
      </c>
      <c r="E99" s="4">
        <v>13100</v>
      </c>
      <c r="F99" s="3">
        <f t="shared" si="2"/>
        <v>85.49618320610686</v>
      </c>
    </row>
    <row r="100" spans="1:6" ht="45" outlineLevel="2">
      <c r="A100" s="15" t="s">
        <v>127</v>
      </c>
      <c r="B100" s="3">
        <v>7116.2</v>
      </c>
      <c r="C100" s="3">
        <v>5200</v>
      </c>
      <c r="D100" s="3">
        <f t="shared" si="3"/>
        <v>73.07270734380708</v>
      </c>
      <c r="E100" s="4">
        <v>6000</v>
      </c>
      <c r="F100" s="3">
        <f t="shared" si="2"/>
        <v>86.66666666666667</v>
      </c>
    </row>
    <row r="101" spans="1:6" ht="45" outlineLevel="2">
      <c r="A101" s="17" t="s">
        <v>128</v>
      </c>
      <c r="B101" s="3">
        <v>4251.7</v>
      </c>
      <c r="C101" s="3">
        <v>3600</v>
      </c>
      <c r="D101" s="3">
        <f t="shared" si="3"/>
        <v>84.67201354752217</v>
      </c>
      <c r="E101" s="4">
        <v>3445</v>
      </c>
      <c r="F101" s="3">
        <f t="shared" si="2"/>
        <v>104.49927431059507</v>
      </c>
    </row>
    <row r="102" spans="1:6" ht="33.75" outlineLevel="2">
      <c r="A102" s="15" t="s">
        <v>90</v>
      </c>
      <c r="B102" s="3">
        <v>690.8</v>
      </c>
      <c r="C102" s="3">
        <v>690.8</v>
      </c>
      <c r="D102" s="3">
        <f t="shared" si="3"/>
        <v>100</v>
      </c>
      <c r="E102" s="4">
        <v>156</v>
      </c>
      <c r="F102" s="3">
        <f t="shared" si="2"/>
        <v>442.82051282051276</v>
      </c>
    </row>
    <row r="103" spans="1:6" ht="78.75" outlineLevel="2">
      <c r="A103" s="15" t="s">
        <v>112</v>
      </c>
      <c r="B103" s="3">
        <v>3240.8</v>
      </c>
      <c r="C103" s="3">
        <v>2270.3</v>
      </c>
      <c r="D103" s="3">
        <f t="shared" si="3"/>
        <v>70.05369044680326</v>
      </c>
      <c r="E103" s="4">
        <v>1747</v>
      </c>
      <c r="F103" s="3">
        <f t="shared" si="2"/>
        <v>129.95420721236405</v>
      </c>
    </row>
    <row r="104" spans="1:6" s="13" customFormat="1" ht="10.5" outlineLevel="2">
      <c r="A104" s="24" t="s">
        <v>45</v>
      </c>
      <c r="B104" s="2">
        <f>B105+B106+B107+B108+B109</f>
        <v>37883.49999999999</v>
      </c>
      <c r="C104" s="2">
        <f>C105+C106+C107+C108+C109</f>
        <v>30605.499999999996</v>
      </c>
      <c r="D104" s="2">
        <f t="shared" si="3"/>
        <v>80.78846991434267</v>
      </c>
      <c r="E104" s="2">
        <f>E105+E106+E107+E108+E109</f>
        <v>28963.1</v>
      </c>
      <c r="F104" s="2">
        <f t="shared" si="2"/>
        <v>105.67066370657837</v>
      </c>
    </row>
    <row r="105" spans="1:6" ht="33.75" outlineLevel="2">
      <c r="A105" s="17" t="s">
        <v>129</v>
      </c>
      <c r="B105" s="3">
        <v>37575.7</v>
      </c>
      <c r="C105" s="3">
        <v>27939.6</v>
      </c>
      <c r="D105" s="3">
        <f t="shared" si="3"/>
        <v>74.35550102859028</v>
      </c>
      <c r="E105" s="3">
        <v>27615.3</v>
      </c>
      <c r="F105" s="3">
        <f t="shared" si="2"/>
        <v>101.17434900218356</v>
      </c>
    </row>
    <row r="106" spans="1:6" ht="11.25" outlineLevel="2">
      <c r="A106" s="25" t="s">
        <v>133</v>
      </c>
      <c r="B106" s="3">
        <v>204.1</v>
      </c>
      <c r="C106" s="3">
        <v>204.1</v>
      </c>
      <c r="D106" s="3">
        <f t="shared" si="3"/>
        <v>100</v>
      </c>
      <c r="E106" s="3">
        <v>150</v>
      </c>
      <c r="F106" s="3">
        <f t="shared" si="2"/>
        <v>136.06666666666666</v>
      </c>
    </row>
    <row r="107" spans="1:6" ht="33.75" outlineLevel="2">
      <c r="A107" s="17" t="s">
        <v>130</v>
      </c>
      <c r="B107" s="3">
        <v>103.7</v>
      </c>
      <c r="C107" s="3">
        <v>17.5</v>
      </c>
      <c r="D107" s="3">
        <f t="shared" si="3"/>
        <v>16.875602700096433</v>
      </c>
      <c r="E107" s="3">
        <v>64.2</v>
      </c>
      <c r="F107" s="3">
        <f t="shared" si="2"/>
        <v>27.258566978193144</v>
      </c>
    </row>
    <row r="108" spans="1:6" ht="22.5" outlineLevel="2">
      <c r="A108" s="17" t="s">
        <v>159</v>
      </c>
      <c r="B108" s="3">
        <v>0</v>
      </c>
      <c r="C108" s="3">
        <v>1426.3</v>
      </c>
      <c r="D108" s="3" t="s">
        <v>161</v>
      </c>
      <c r="E108" s="3">
        <v>1133.6</v>
      </c>
      <c r="F108" s="3">
        <f t="shared" si="2"/>
        <v>125.82039520112916</v>
      </c>
    </row>
    <row r="109" spans="1:6" ht="11.25" outlineLevel="2">
      <c r="A109" s="17" t="s">
        <v>160</v>
      </c>
      <c r="B109" s="3">
        <v>0</v>
      </c>
      <c r="C109" s="3">
        <v>1018</v>
      </c>
      <c r="D109" s="3" t="s">
        <v>161</v>
      </c>
      <c r="E109" s="3"/>
      <c r="F109" s="3" t="s">
        <v>161</v>
      </c>
    </row>
    <row r="110" spans="1:6" s="13" customFormat="1" ht="10.5" outlineLevel="2">
      <c r="A110" s="24" t="s">
        <v>46</v>
      </c>
      <c r="B110" s="5">
        <v>47.7</v>
      </c>
      <c r="C110" s="5">
        <v>551</v>
      </c>
      <c r="D110" s="2">
        <f t="shared" si="3"/>
        <v>1155.1362683438156</v>
      </c>
      <c r="E110" s="5">
        <v>617.4</v>
      </c>
      <c r="F110" s="2">
        <f t="shared" si="2"/>
        <v>89.24522189828312</v>
      </c>
    </row>
    <row r="111" spans="1:6" s="13" customFormat="1" ht="31.5" outlineLevel="1">
      <c r="A111" s="12" t="s">
        <v>47</v>
      </c>
      <c r="B111" s="5">
        <v>0</v>
      </c>
      <c r="C111" s="5">
        <v>-7378.3</v>
      </c>
      <c r="D111" s="2" t="s">
        <v>161</v>
      </c>
      <c r="E111" s="5">
        <v>-6629.8</v>
      </c>
      <c r="F111" s="2">
        <f t="shared" si="2"/>
        <v>111.28993333132222</v>
      </c>
    </row>
    <row r="112" spans="1:6" s="13" customFormat="1" ht="10.5">
      <c r="A112" s="12" t="s">
        <v>48</v>
      </c>
      <c r="B112" s="5">
        <f>B8+B46</f>
        <v>2174029.4</v>
      </c>
      <c r="C112" s="5">
        <f>C8+C46</f>
        <v>1750864.3999999997</v>
      </c>
      <c r="D112" s="2">
        <f t="shared" si="3"/>
        <v>80.53545182047674</v>
      </c>
      <c r="E112" s="5">
        <f>E8+E46</f>
        <v>1351602.3</v>
      </c>
      <c r="F112" s="2">
        <f t="shared" si="2"/>
        <v>129.53990977967408</v>
      </c>
    </row>
    <row r="113" spans="1:6" s="13" customFormat="1" ht="12.75">
      <c r="A113" s="35"/>
      <c r="B113" s="35"/>
      <c r="C113" s="35"/>
      <c r="D113" s="35"/>
      <c r="E113" s="35"/>
      <c r="F113" s="35"/>
    </row>
    <row r="114" spans="1:6" s="13" customFormat="1" ht="10.5" outlineLevel="3">
      <c r="A114" s="12" t="s">
        <v>49</v>
      </c>
      <c r="B114" s="5">
        <f>B115+B117+B119+B121+B123+B125+B126+B127</f>
        <v>248867.09999999998</v>
      </c>
      <c r="C114" s="5">
        <f>C115+C117+C119+C121+C123+C125+C126+C127</f>
        <v>188826.7</v>
      </c>
      <c r="D114" s="5">
        <f>C114/B114*100</f>
        <v>75.87451294285184</v>
      </c>
      <c r="E114" s="5">
        <f>E115+E117+E119+E123+E127+E121</f>
        <v>143374.2</v>
      </c>
      <c r="F114" s="5">
        <f>C114/E114*100</f>
        <v>131.7020077531383</v>
      </c>
    </row>
    <row r="115" spans="1:6" ht="22.5" outlineLevel="3">
      <c r="A115" s="15" t="s">
        <v>50</v>
      </c>
      <c r="B115" s="4">
        <v>2040.7</v>
      </c>
      <c r="C115" s="4">
        <v>1360.7</v>
      </c>
      <c r="D115" s="4">
        <f aca="true" t="shared" si="4" ref="D115:D175">C115/B115*100</f>
        <v>66.67810065173715</v>
      </c>
      <c r="E115" s="4">
        <v>579.7</v>
      </c>
      <c r="F115" s="4">
        <f aca="true" t="shared" si="5" ref="F115:F175">C115/E115*100</f>
        <v>234.72485768500948</v>
      </c>
    </row>
    <row r="116" spans="1:6" s="27" customFormat="1" ht="11.25" outlineLevel="3">
      <c r="A116" s="26" t="s">
        <v>51</v>
      </c>
      <c r="B116" s="6">
        <v>2040.7</v>
      </c>
      <c r="C116" s="6">
        <v>1360.7</v>
      </c>
      <c r="D116" s="6">
        <f t="shared" si="4"/>
        <v>66.67810065173715</v>
      </c>
      <c r="E116" s="6">
        <v>579.7</v>
      </c>
      <c r="F116" s="6">
        <f t="shared" si="5"/>
        <v>234.72485768500948</v>
      </c>
    </row>
    <row r="117" spans="1:6" ht="33.75" outlineLevel="3">
      <c r="A117" s="15" t="s">
        <v>52</v>
      </c>
      <c r="B117" s="4">
        <v>2213.5</v>
      </c>
      <c r="C117" s="4">
        <v>1448.7</v>
      </c>
      <c r="D117" s="4">
        <f t="shared" si="4"/>
        <v>65.44838491077479</v>
      </c>
      <c r="E117" s="4">
        <v>1301.3</v>
      </c>
      <c r="F117" s="4">
        <f t="shared" si="5"/>
        <v>111.32713440405749</v>
      </c>
    </row>
    <row r="118" spans="1:6" s="27" customFormat="1" ht="11.25" outlineLevel="3">
      <c r="A118" s="26" t="s">
        <v>51</v>
      </c>
      <c r="B118" s="6">
        <v>1773.4</v>
      </c>
      <c r="C118" s="6">
        <v>1238.1</v>
      </c>
      <c r="D118" s="6">
        <f t="shared" si="4"/>
        <v>69.81504454719747</v>
      </c>
      <c r="E118" s="6">
        <v>1122.6</v>
      </c>
      <c r="F118" s="6">
        <f t="shared" si="5"/>
        <v>110.28861571352218</v>
      </c>
    </row>
    <row r="119" spans="1:6" ht="33.75" outlineLevel="3">
      <c r="A119" s="15" t="s">
        <v>53</v>
      </c>
      <c r="B119" s="4">
        <v>60991.7</v>
      </c>
      <c r="C119" s="4">
        <v>46203.1</v>
      </c>
      <c r="D119" s="4">
        <f t="shared" si="4"/>
        <v>75.75309427348311</v>
      </c>
      <c r="E119" s="4">
        <v>37763.2</v>
      </c>
      <c r="F119" s="4">
        <f t="shared" si="5"/>
        <v>122.34953605626642</v>
      </c>
    </row>
    <row r="120" spans="1:6" s="27" customFormat="1" ht="11.25" outlineLevel="3">
      <c r="A120" s="26" t="s">
        <v>51</v>
      </c>
      <c r="B120" s="6">
        <v>54976.4</v>
      </c>
      <c r="C120" s="6">
        <v>43060.2</v>
      </c>
      <c r="D120" s="6">
        <f t="shared" si="4"/>
        <v>78.3248812217606</v>
      </c>
      <c r="E120" s="6">
        <v>35340.1</v>
      </c>
      <c r="F120" s="6">
        <f t="shared" si="5"/>
        <v>121.84515606916788</v>
      </c>
    </row>
    <row r="121" spans="1:6" s="27" customFormat="1" ht="11.25" outlineLevel="3">
      <c r="A121" s="15" t="s">
        <v>54</v>
      </c>
      <c r="B121" s="4">
        <v>1132.7</v>
      </c>
      <c r="C121" s="4">
        <v>690.8</v>
      </c>
      <c r="D121" s="4">
        <f t="shared" si="4"/>
        <v>60.98702215944204</v>
      </c>
      <c r="E121" s="4">
        <v>156</v>
      </c>
      <c r="F121" s="4">
        <f t="shared" si="5"/>
        <v>442.82051282051276</v>
      </c>
    </row>
    <row r="122" spans="1:6" s="27" customFormat="1" ht="11.25" outlineLevel="3">
      <c r="A122" s="26" t="s">
        <v>51</v>
      </c>
      <c r="B122" s="6">
        <v>337</v>
      </c>
      <c r="C122" s="6">
        <v>337</v>
      </c>
      <c r="D122" s="6">
        <f t="shared" si="4"/>
        <v>100</v>
      </c>
      <c r="E122" s="6">
        <v>109.8</v>
      </c>
      <c r="F122" s="6">
        <f t="shared" si="5"/>
        <v>306.92167577413477</v>
      </c>
    </row>
    <row r="123" spans="1:6" ht="33.75" outlineLevel="3">
      <c r="A123" s="15" t="s">
        <v>55</v>
      </c>
      <c r="B123" s="4">
        <v>12090.5</v>
      </c>
      <c r="C123" s="4">
        <v>8313.3</v>
      </c>
      <c r="D123" s="4">
        <f t="shared" si="4"/>
        <v>68.75894297175468</v>
      </c>
      <c r="E123" s="4">
        <v>6626.3</v>
      </c>
      <c r="F123" s="4">
        <f t="shared" si="5"/>
        <v>125.459155184643</v>
      </c>
    </row>
    <row r="124" spans="1:6" s="27" customFormat="1" ht="11.25" outlineLevel="3">
      <c r="A124" s="26" t="s">
        <v>51</v>
      </c>
      <c r="B124" s="6">
        <v>11255.1</v>
      </c>
      <c r="C124" s="6">
        <v>7895.6</v>
      </c>
      <c r="D124" s="6">
        <f t="shared" si="4"/>
        <v>70.1513091842809</v>
      </c>
      <c r="E124" s="6">
        <v>6256.4</v>
      </c>
      <c r="F124" s="6">
        <f t="shared" si="5"/>
        <v>126.20037082028004</v>
      </c>
    </row>
    <row r="125" spans="1:6" ht="11.25" outlineLevel="3">
      <c r="A125" s="15" t="s">
        <v>149</v>
      </c>
      <c r="B125" s="4">
        <v>8000</v>
      </c>
      <c r="C125" s="4">
        <v>8000</v>
      </c>
      <c r="D125" s="4">
        <f t="shared" si="4"/>
        <v>100</v>
      </c>
      <c r="E125" s="4">
        <v>0</v>
      </c>
      <c r="F125" s="4" t="s">
        <v>161</v>
      </c>
    </row>
    <row r="126" spans="1:6" ht="11.25" outlineLevel="3">
      <c r="A126" s="15" t="s">
        <v>96</v>
      </c>
      <c r="B126" s="4">
        <v>500</v>
      </c>
      <c r="C126" s="4">
        <v>0</v>
      </c>
      <c r="D126" s="4">
        <f t="shared" si="4"/>
        <v>0</v>
      </c>
      <c r="E126" s="4">
        <v>0</v>
      </c>
      <c r="F126" s="4" t="s">
        <v>161</v>
      </c>
    </row>
    <row r="127" spans="1:6" ht="11.25" outlineLevel="3">
      <c r="A127" s="15" t="s">
        <v>56</v>
      </c>
      <c r="B127" s="4">
        <v>161898</v>
      </c>
      <c r="C127" s="4">
        <v>122810.1</v>
      </c>
      <c r="D127" s="4">
        <f t="shared" si="4"/>
        <v>75.85646518178113</v>
      </c>
      <c r="E127" s="4">
        <v>96947.7</v>
      </c>
      <c r="F127" s="4">
        <f t="shared" si="5"/>
        <v>126.67665143164821</v>
      </c>
    </row>
    <row r="128" spans="1:6" s="27" customFormat="1" ht="11.25" outlineLevel="3">
      <c r="A128" s="26" t="s">
        <v>51</v>
      </c>
      <c r="B128" s="6">
        <v>112162.4</v>
      </c>
      <c r="C128" s="6">
        <v>91180.3</v>
      </c>
      <c r="D128" s="6">
        <f t="shared" si="4"/>
        <v>81.29310713750776</v>
      </c>
      <c r="E128" s="6">
        <v>78171.2</v>
      </c>
      <c r="F128" s="6">
        <f t="shared" si="5"/>
        <v>116.6418067011892</v>
      </c>
    </row>
    <row r="129" spans="1:6" s="13" customFormat="1" ht="21" outlineLevel="3">
      <c r="A129" s="12" t="s">
        <v>57</v>
      </c>
      <c r="B129" s="5">
        <f>B131+B134+B132</f>
        <v>11965.2</v>
      </c>
      <c r="C129" s="5">
        <f>C131+C134+C132</f>
        <v>7255.9</v>
      </c>
      <c r="D129" s="5">
        <f t="shared" si="4"/>
        <v>60.641694246648605</v>
      </c>
      <c r="E129" s="5">
        <f>E131+E132+E134</f>
        <v>5923.5</v>
      </c>
      <c r="F129" s="5">
        <f t="shared" si="5"/>
        <v>122.49345825947498</v>
      </c>
    </row>
    <row r="130" spans="1:6" s="27" customFormat="1" ht="11.25" outlineLevel="3">
      <c r="A130" s="26" t="s">
        <v>51</v>
      </c>
      <c r="B130" s="6">
        <f>B133+B135</f>
        <v>5033.099999999999</v>
      </c>
      <c r="C130" s="6">
        <f>C133+C135</f>
        <v>4473.6</v>
      </c>
      <c r="D130" s="6">
        <f t="shared" si="4"/>
        <v>88.88359063002922</v>
      </c>
      <c r="E130" s="6">
        <v>3410.5</v>
      </c>
      <c r="F130" s="6">
        <f t="shared" si="5"/>
        <v>131.17138249523532</v>
      </c>
    </row>
    <row r="131" spans="1:6" ht="11.25" outlineLevel="3">
      <c r="A131" s="15" t="s">
        <v>91</v>
      </c>
      <c r="B131" s="4">
        <v>268</v>
      </c>
      <c r="C131" s="4">
        <v>162.5</v>
      </c>
      <c r="D131" s="4">
        <f t="shared" si="4"/>
        <v>60.634328358208954</v>
      </c>
      <c r="E131" s="4">
        <v>89.7</v>
      </c>
      <c r="F131" s="4">
        <f t="shared" si="5"/>
        <v>181.15942028985506</v>
      </c>
    </row>
    <row r="132" spans="1:6" ht="33.75" outlineLevel="3">
      <c r="A132" s="15" t="s">
        <v>92</v>
      </c>
      <c r="B132" s="4">
        <v>5512.3</v>
      </c>
      <c r="C132" s="4">
        <v>2088.5</v>
      </c>
      <c r="D132" s="4">
        <f t="shared" si="4"/>
        <v>37.887995936360504</v>
      </c>
      <c r="E132" s="4">
        <v>1642.3</v>
      </c>
      <c r="F132" s="4">
        <f t="shared" si="5"/>
        <v>127.1692139073251</v>
      </c>
    </row>
    <row r="133" spans="1:6" s="27" customFormat="1" ht="11.25" outlineLevel="3">
      <c r="A133" s="26" t="s">
        <v>51</v>
      </c>
      <c r="B133" s="6">
        <v>291.9</v>
      </c>
      <c r="C133" s="6">
        <v>221</v>
      </c>
      <c r="D133" s="6">
        <f t="shared" si="4"/>
        <v>75.71085988352176</v>
      </c>
      <c r="E133" s="6">
        <v>146.5</v>
      </c>
      <c r="F133" s="6">
        <f t="shared" si="5"/>
        <v>150.8532423208191</v>
      </c>
    </row>
    <row r="134" spans="1:6" ht="22.5" outlineLevel="3">
      <c r="A134" s="15" t="s">
        <v>58</v>
      </c>
      <c r="B134" s="4">
        <v>6184.9</v>
      </c>
      <c r="C134" s="4">
        <v>5004.9</v>
      </c>
      <c r="D134" s="4">
        <f t="shared" si="4"/>
        <v>80.92127601092984</v>
      </c>
      <c r="E134" s="4">
        <v>4191.5</v>
      </c>
      <c r="F134" s="4">
        <f t="shared" si="5"/>
        <v>119.4059405940594</v>
      </c>
    </row>
    <row r="135" spans="1:6" s="27" customFormat="1" ht="11.25" outlineLevel="3">
      <c r="A135" s="26" t="s">
        <v>51</v>
      </c>
      <c r="B135" s="6">
        <v>4741.2</v>
      </c>
      <c r="C135" s="6">
        <v>4252.6</v>
      </c>
      <c r="D135" s="6">
        <f t="shared" si="4"/>
        <v>89.69459208639165</v>
      </c>
      <c r="E135" s="6">
        <v>3264</v>
      </c>
      <c r="F135" s="6">
        <f t="shared" si="5"/>
        <v>130.28799019607845</v>
      </c>
    </row>
    <row r="136" spans="1:6" s="13" customFormat="1" ht="10.5" outlineLevel="3">
      <c r="A136" s="12" t="s">
        <v>59</v>
      </c>
      <c r="B136" s="5">
        <f>B137+B138+B140</f>
        <v>300892.5</v>
      </c>
      <c r="C136" s="5">
        <f>C137+C138+C140</f>
        <v>236519.4</v>
      </c>
      <c r="D136" s="5">
        <f t="shared" si="4"/>
        <v>78.60594730676237</v>
      </c>
      <c r="E136" s="5">
        <f>E137+E138+E140</f>
        <v>47775.700000000004</v>
      </c>
      <c r="F136" s="5">
        <f t="shared" si="5"/>
        <v>495.06213409745953</v>
      </c>
    </row>
    <row r="137" spans="1:6" ht="11.25" outlineLevel="3">
      <c r="A137" s="15" t="s">
        <v>60</v>
      </c>
      <c r="B137" s="4">
        <v>609.7</v>
      </c>
      <c r="C137" s="4">
        <v>337.5</v>
      </c>
      <c r="D137" s="4">
        <f t="shared" si="4"/>
        <v>55.355092668525494</v>
      </c>
      <c r="E137" s="4">
        <v>196</v>
      </c>
      <c r="F137" s="4">
        <f t="shared" si="5"/>
        <v>172.1938775510204</v>
      </c>
    </row>
    <row r="138" spans="1:6" ht="11.25" outlineLevel="3">
      <c r="A138" s="15" t="s">
        <v>61</v>
      </c>
      <c r="B138" s="4">
        <v>294472.1</v>
      </c>
      <c r="C138" s="4">
        <v>235325.8</v>
      </c>
      <c r="D138" s="4">
        <f t="shared" si="4"/>
        <v>79.91446388299605</v>
      </c>
      <c r="E138" s="4">
        <v>45079.3</v>
      </c>
      <c r="F138" s="4">
        <f t="shared" si="5"/>
        <v>522.0262958830327</v>
      </c>
    </row>
    <row r="139" spans="1:6" s="27" customFormat="1" ht="11.25" outlineLevel="3">
      <c r="A139" s="26" t="s">
        <v>51</v>
      </c>
      <c r="B139" s="6">
        <v>17671.4</v>
      </c>
      <c r="C139" s="6">
        <v>13763.5</v>
      </c>
      <c r="D139" s="6">
        <f t="shared" si="4"/>
        <v>77.88573627443213</v>
      </c>
      <c r="E139" s="6">
        <v>13781.1</v>
      </c>
      <c r="F139" s="6">
        <f t="shared" si="5"/>
        <v>99.87228885937988</v>
      </c>
    </row>
    <row r="140" spans="1:6" ht="11.25" outlineLevel="3">
      <c r="A140" s="15" t="s">
        <v>62</v>
      </c>
      <c r="B140" s="4">
        <v>5810.7</v>
      </c>
      <c r="C140" s="4">
        <v>856.1</v>
      </c>
      <c r="D140" s="4">
        <f t="shared" si="4"/>
        <v>14.733164678954344</v>
      </c>
      <c r="E140" s="4">
        <v>2500.4</v>
      </c>
      <c r="F140" s="4">
        <f t="shared" si="5"/>
        <v>34.23852183650616</v>
      </c>
    </row>
    <row r="141" spans="1:6" s="13" customFormat="1" ht="10.5" outlineLevel="3">
      <c r="A141" s="12" t="s">
        <v>63</v>
      </c>
      <c r="B141" s="5">
        <f>B143+B144+B145+B146</f>
        <v>200312.6</v>
      </c>
      <c r="C141" s="5">
        <f>C143+C144+C145+C146</f>
        <v>131246.80000000002</v>
      </c>
      <c r="D141" s="5">
        <f t="shared" si="4"/>
        <v>65.52099069154912</v>
      </c>
      <c r="E141" s="5">
        <f>E143+E144+E145+E146</f>
        <v>110540.9</v>
      </c>
      <c r="F141" s="5">
        <f t="shared" si="5"/>
        <v>118.73143786598446</v>
      </c>
    </row>
    <row r="142" spans="1:6" s="27" customFormat="1" ht="11.25" outlineLevel="3">
      <c r="A142" s="26" t="s">
        <v>51</v>
      </c>
      <c r="B142" s="6">
        <v>30560.4</v>
      </c>
      <c r="C142" s="6">
        <v>24487.4</v>
      </c>
      <c r="D142" s="6">
        <f t="shared" si="4"/>
        <v>80.12787790735723</v>
      </c>
      <c r="E142" s="6">
        <v>23946.3</v>
      </c>
      <c r="F142" s="6">
        <f t="shared" si="5"/>
        <v>102.25963927621386</v>
      </c>
    </row>
    <row r="143" spans="1:6" ht="11.25" outlineLevel="3">
      <c r="A143" s="15" t="s">
        <v>64</v>
      </c>
      <c r="B143" s="4">
        <v>25102.1</v>
      </c>
      <c r="C143" s="4">
        <v>5294.5</v>
      </c>
      <c r="D143" s="4">
        <f t="shared" si="4"/>
        <v>21.0918608403281</v>
      </c>
      <c r="E143" s="4">
        <v>939.1</v>
      </c>
      <c r="F143" s="4">
        <f t="shared" si="5"/>
        <v>563.7844744968587</v>
      </c>
    </row>
    <row r="144" spans="1:6" ht="11.25" outlineLevel="3">
      <c r="A144" s="15" t="s">
        <v>65</v>
      </c>
      <c r="B144" s="4">
        <v>29024.7</v>
      </c>
      <c r="C144" s="4">
        <v>14043.4</v>
      </c>
      <c r="D144" s="4">
        <f t="shared" si="4"/>
        <v>48.38430715907485</v>
      </c>
      <c r="E144" s="4">
        <v>11369.2</v>
      </c>
      <c r="F144" s="4">
        <f t="shared" si="5"/>
        <v>123.52144390106604</v>
      </c>
    </row>
    <row r="145" spans="1:6" ht="11.25" outlineLevel="3">
      <c r="A145" s="15" t="s">
        <v>66</v>
      </c>
      <c r="B145" s="4">
        <v>135232.7</v>
      </c>
      <c r="C145" s="4">
        <v>104250.7</v>
      </c>
      <c r="D145" s="4">
        <f t="shared" si="4"/>
        <v>77.08986066239896</v>
      </c>
      <c r="E145" s="4">
        <v>91582.2</v>
      </c>
      <c r="F145" s="4">
        <f t="shared" si="5"/>
        <v>113.83292823277887</v>
      </c>
    </row>
    <row r="146" spans="1:6" ht="22.5" outlineLevel="3">
      <c r="A146" s="15" t="s">
        <v>67</v>
      </c>
      <c r="B146" s="4">
        <v>10953.1</v>
      </c>
      <c r="C146" s="4">
        <v>7658.2</v>
      </c>
      <c r="D146" s="4">
        <f t="shared" si="4"/>
        <v>69.91810537656006</v>
      </c>
      <c r="E146" s="4">
        <v>6650.4</v>
      </c>
      <c r="F146" s="4">
        <f t="shared" si="5"/>
        <v>115.15397570070974</v>
      </c>
    </row>
    <row r="147" spans="1:6" s="27" customFormat="1" ht="11.25" outlineLevel="3">
      <c r="A147" s="26" t="s">
        <v>51</v>
      </c>
      <c r="B147" s="6">
        <v>10042.3</v>
      </c>
      <c r="C147" s="6">
        <v>7228.9</v>
      </c>
      <c r="D147" s="6">
        <f t="shared" si="4"/>
        <v>71.9845055415592</v>
      </c>
      <c r="E147" s="6">
        <v>6256.8</v>
      </c>
      <c r="F147" s="6">
        <f t="shared" si="5"/>
        <v>115.53669607467074</v>
      </c>
    </row>
    <row r="148" spans="1:6" s="13" customFormat="1" ht="10.5" outlineLevel="3">
      <c r="A148" s="12" t="s">
        <v>68</v>
      </c>
      <c r="B148" s="5">
        <f>B150+B151+B154+B152+B153</f>
        <v>1442661.5999999999</v>
      </c>
      <c r="C148" s="5">
        <f>C150+C151+C154+C152+C153</f>
        <v>959468.6999999998</v>
      </c>
      <c r="D148" s="5">
        <f t="shared" si="4"/>
        <v>66.50684401664256</v>
      </c>
      <c r="E148" s="5">
        <f>E150+E151+E154+E152+E153+E155</f>
        <v>820195.2000000001</v>
      </c>
      <c r="F148" s="5">
        <f t="shared" si="5"/>
        <v>116.9805309760408</v>
      </c>
    </row>
    <row r="149" spans="1:6" s="27" customFormat="1" ht="11.25" outlineLevel="3">
      <c r="A149" s="26" t="s">
        <v>51</v>
      </c>
      <c r="B149" s="6">
        <v>763097.6</v>
      </c>
      <c r="C149" s="6">
        <v>535695.8</v>
      </c>
      <c r="D149" s="6">
        <f t="shared" si="4"/>
        <v>70.20016836640556</v>
      </c>
      <c r="E149" s="6">
        <v>524447.2</v>
      </c>
      <c r="F149" s="6">
        <f t="shared" si="5"/>
        <v>102.14484889994648</v>
      </c>
    </row>
    <row r="150" spans="1:6" ht="11.25" outlineLevel="3">
      <c r="A150" s="15" t="s">
        <v>69</v>
      </c>
      <c r="B150" s="4">
        <v>417585.5</v>
      </c>
      <c r="C150" s="4">
        <v>264841.7</v>
      </c>
      <c r="D150" s="4">
        <f t="shared" si="4"/>
        <v>63.42214947597559</v>
      </c>
      <c r="E150" s="4">
        <v>314498.6</v>
      </c>
      <c r="F150" s="4">
        <f t="shared" si="5"/>
        <v>84.21077232140303</v>
      </c>
    </row>
    <row r="151" spans="1:6" ht="11.25" outlineLevel="3">
      <c r="A151" s="15" t="s">
        <v>70</v>
      </c>
      <c r="B151" s="4">
        <v>939635.4</v>
      </c>
      <c r="C151" s="4">
        <v>628673.2</v>
      </c>
      <c r="D151" s="4">
        <f t="shared" si="4"/>
        <v>66.90607867689955</v>
      </c>
      <c r="E151" s="4">
        <v>439104.6</v>
      </c>
      <c r="F151" s="4">
        <f t="shared" si="5"/>
        <v>143.1716269881937</v>
      </c>
    </row>
    <row r="152" spans="1:6" ht="11.25" outlineLevel="3">
      <c r="A152" s="15" t="s">
        <v>71</v>
      </c>
      <c r="B152" s="4">
        <v>53502.2</v>
      </c>
      <c r="C152" s="4">
        <v>41237.1</v>
      </c>
      <c r="D152" s="4">
        <f t="shared" si="4"/>
        <v>77.07552212806202</v>
      </c>
      <c r="E152" s="4">
        <v>44632.4</v>
      </c>
      <c r="F152" s="4">
        <f t="shared" si="5"/>
        <v>92.39274607684104</v>
      </c>
    </row>
    <row r="153" spans="1:6" ht="22.5" outlineLevel="3">
      <c r="A153" s="15" t="s">
        <v>72</v>
      </c>
      <c r="B153" s="4">
        <v>241.2</v>
      </c>
      <c r="C153" s="4">
        <v>3.7</v>
      </c>
      <c r="D153" s="4">
        <f t="shared" si="4"/>
        <v>1.5339966832504148</v>
      </c>
      <c r="E153" s="4">
        <v>98.8</v>
      </c>
      <c r="F153" s="4">
        <f t="shared" si="5"/>
        <v>3.7449392712550607</v>
      </c>
    </row>
    <row r="154" spans="1:6" ht="11.25" outlineLevel="3">
      <c r="A154" s="15" t="s">
        <v>73</v>
      </c>
      <c r="B154" s="4">
        <v>31697.3</v>
      </c>
      <c r="C154" s="4">
        <v>24713</v>
      </c>
      <c r="D154" s="4">
        <f t="shared" si="4"/>
        <v>77.96563114208466</v>
      </c>
      <c r="E154" s="4">
        <v>21860.8</v>
      </c>
      <c r="F154" s="4">
        <f t="shared" si="5"/>
        <v>113.04709800190295</v>
      </c>
    </row>
    <row r="155" spans="1:6" ht="11.25" hidden="1" outlineLevel="3">
      <c r="A155" s="15" t="s">
        <v>106</v>
      </c>
      <c r="B155" s="4">
        <v>0</v>
      </c>
      <c r="C155" s="4">
        <v>0</v>
      </c>
      <c r="D155" s="4" t="s">
        <v>161</v>
      </c>
      <c r="E155" s="4">
        <v>0</v>
      </c>
      <c r="F155" s="4" t="s">
        <v>161</v>
      </c>
    </row>
    <row r="156" spans="1:6" s="13" customFormat="1" ht="10.5" outlineLevel="3">
      <c r="A156" s="12" t="s">
        <v>93</v>
      </c>
      <c r="B156" s="5">
        <f>B158</f>
        <v>99383.2</v>
      </c>
      <c r="C156" s="5">
        <f>C158</f>
        <v>73506.1</v>
      </c>
      <c r="D156" s="5">
        <f t="shared" si="4"/>
        <v>73.96229946308833</v>
      </c>
      <c r="E156" s="5">
        <f>E158</f>
        <v>71487.6</v>
      </c>
      <c r="F156" s="5">
        <f t="shared" si="5"/>
        <v>102.82356660455801</v>
      </c>
    </row>
    <row r="157" spans="1:6" s="27" customFormat="1" ht="11.25" outlineLevel="3">
      <c r="A157" s="26" t="s">
        <v>51</v>
      </c>
      <c r="B157" s="6">
        <v>53789.8</v>
      </c>
      <c r="C157" s="6">
        <v>46373.9</v>
      </c>
      <c r="D157" s="6">
        <f t="shared" si="4"/>
        <v>86.21318539946235</v>
      </c>
      <c r="E157" s="6">
        <v>44561.6</v>
      </c>
      <c r="F157" s="6">
        <f t="shared" si="5"/>
        <v>104.06695450791715</v>
      </c>
    </row>
    <row r="158" spans="1:6" ht="11.25" outlineLevel="3">
      <c r="A158" s="15" t="s">
        <v>74</v>
      </c>
      <c r="B158" s="4">
        <v>99383.2</v>
      </c>
      <c r="C158" s="4">
        <v>73506.1</v>
      </c>
      <c r="D158" s="4">
        <f t="shared" si="4"/>
        <v>73.96229946308833</v>
      </c>
      <c r="E158" s="4">
        <v>71487.6</v>
      </c>
      <c r="F158" s="4">
        <f t="shared" si="5"/>
        <v>102.82356660455801</v>
      </c>
    </row>
    <row r="159" spans="1:6" s="13" customFormat="1" ht="10.5" outlineLevel="3">
      <c r="A159" s="12" t="s">
        <v>75</v>
      </c>
      <c r="B159" s="5">
        <f>B161+B162+B163+B164</f>
        <v>104194.59999999999</v>
      </c>
      <c r="C159" s="5">
        <f>C161+C162+C163+C164</f>
        <v>79693.7</v>
      </c>
      <c r="D159" s="5">
        <f t="shared" si="4"/>
        <v>76.4854416639634</v>
      </c>
      <c r="E159" s="5">
        <f>E161+E162+E163+E164</f>
        <v>85166.8</v>
      </c>
      <c r="F159" s="5">
        <f t="shared" si="5"/>
        <v>93.57366955198503</v>
      </c>
    </row>
    <row r="160" spans="1:6" s="27" customFormat="1" ht="11.25" outlineLevel="3">
      <c r="A160" s="26" t="s">
        <v>51</v>
      </c>
      <c r="B160" s="6">
        <v>6009.3</v>
      </c>
      <c r="C160" s="6">
        <v>4836.8</v>
      </c>
      <c r="D160" s="6">
        <f t="shared" si="4"/>
        <v>80.4885760404706</v>
      </c>
      <c r="E160" s="6">
        <v>4441.8</v>
      </c>
      <c r="F160" s="6">
        <f t="shared" si="5"/>
        <v>108.8927912107704</v>
      </c>
    </row>
    <row r="161" spans="1:6" ht="11.25" outlineLevel="3">
      <c r="A161" s="15" t="s">
        <v>76</v>
      </c>
      <c r="B161" s="4">
        <v>10257</v>
      </c>
      <c r="C161" s="4">
        <v>7749</v>
      </c>
      <c r="D161" s="4">
        <f t="shared" si="4"/>
        <v>75.54840596665692</v>
      </c>
      <c r="E161" s="4">
        <v>6454.4</v>
      </c>
      <c r="F161" s="4">
        <f t="shared" si="5"/>
        <v>120.0576351016361</v>
      </c>
    </row>
    <row r="162" spans="1:6" ht="11.25" outlineLevel="3">
      <c r="A162" s="15" t="s">
        <v>77</v>
      </c>
      <c r="B162" s="4">
        <v>52336.2</v>
      </c>
      <c r="C162" s="4">
        <v>34848.5</v>
      </c>
      <c r="D162" s="4">
        <f t="shared" si="4"/>
        <v>66.58584306846886</v>
      </c>
      <c r="E162" s="4">
        <v>40283.3</v>
      </c>
      <c r="F162" s="4">
        <f t="shared" si="5"/>
        <v>86.50855317215819</v>
      </c>
    </row>
    <row r="163" spans="1:6" ht="11.25" outlineLevel="3">
      <c r="A163" s="15" t="s">
        <v>78</v>
      </c>
      <c r="B163" s="4">
        <v>35108.2</v>
      </c>
      <c r="C163" s="4">
        <v>32137</v>
      </c>
      <c r="D163" s="4">
        <f t="shared" si="4"/>
        <v>91.53701984151851</v>
      </c>
      <c r="E163" s="4">
        <v>33776.6</v>
      </c>
      <c r="F163" s="4">
        <f t="shared" si="5"/>
        <v>95.14575179266119</v>
      </c>
    </row>
    <row r="164" spans="1:6" ht="11.25" outlineLevel="3">
      <c r="A164" s="15" t="s">
        <v>79</v>
      </c>
      <c r="B164" s="4">
        <v>6493.2</v>
      </c>
      <c r="C164" s="4">
        <v>4959.2</v>
      </c>
      <c r="D164" s="4">
        <f t="shared" si="4"/>
        <v>76.37528491344791</v>
      </c>
      <c r="E164" s="4">
        <v>4652.5</v>
      </c>
      <c r="F164" s="4">
        <f t="shared" si="5"/>
        <v>106.59215475550778</v>
      </c>
    </row>
    <row r="165" spans="1:6" s="13" customFormat="1" ht="10.5" outlineLevel="3">
      <c r="A165" s="12" t="s">
        <v>80</v>
      </c>
      <c r="B165" s="5">
        <f>B168+B167</f>
        <v>69247.1</v>
      </c>
      <c r="C165" s="5">
        <f>C168+C167</f>
        <v>35002.9</v>
      </c>
      <c r="D165" s="5">
        <f t="shared" si="4"/>
        <v>50.54782077516603</v>
      </c>
      <c r="E165" s="5">
        <f>E168+E167</f>
        <v>34736.6</v>
      </c>
      <c r="F165" s="5">
        <f t="shared" si="5"/>
        <v>100.76662655527599</v>
      </c>
    </row>
    <row r="166" spans="1:6" s="27" customFormat="1" ht="11.25" outlineLevel="3">
      <c r="A166" s="26" t="s">
        <v>51</v>
      </c>
      <c r="B166" s="6">
        <v>35699.4</v>
      </c>
      <c r="C166" s="6">
        <v>28542.2</v>
      </c>
      <c r="D166" s="6">
        <f t="shared" si="4"/>
        <v>79.95148377843884</v>
      </c>
      <c r="E166" s="6">
        <v>25732.6</v>
      </c>
      <c r="F166" s="6">
        <f t="shared" si="5"/>
        <v>110.91844586244686</v>
      </c>
    </row>
    <row r="167" spans="1:6" s="27" customFormat="1" ht="11.25" outlineLevel="3">
      <c r="A167" s="15" t="s">
        <v>81</v>
      </c>
      <c r="B167" s="4">
        <v>22097.6</v>
      </c>
      <c r="C167" s="4">
        <v>18215.9</v>
      </c>
      <c r="D167" s="4">
        <f t="shared" si="4"/>
        <v>82.4338389689378</v>
      </c>
      <c r="E167" s="4">
        <v>17979.5</v>
      </c>
      <c r="F167" s="4">
        <f t="shared" si="5"/>
        <v>101.31483077949888</v>
      </c>
    </row>
    <row r="168" spans="1:6" ht="11.25" outlineLevel="3">
      <c r="A168" s="15" t="s">
        <v>82</v>
      </c>
      <c r="B168" s="4">
        <v>47149.5</v>
      </c>
      <c r="C168" s="4">
        <v>16787</v>
      </c>
      <c r="D168" s="4">
        <f t="shared" si="4"/>
        <v>35.603770983785616</v>
      </c>
      <c r="E168" s="4">
        <v>16757.1</v>
      </c>
      <c r="F168" s="4">
        <f t="shared" si="5"/>
        <v>100.17843182889641</v>
      </c>
    </row>
    <row r="169" spans="1:6" s="13" customFormat="1" ht="10.5" outlineLevel="3">
      <c r="A169" s="12" t="s">
        <v>83</v>
      </c>
      <c r="B169" s="5">
        <f>B171</f>
        <v>2754.7</v>
      </c>
      <c r="C169" s="5">
        <f>C171</f>
        <v>1965.1</v>
      </c>
      <c r="D169" s="5">
        <f t="shared" si="4"/>
        <v>71.33626166188695</v>
      </c>
      <c r="E169" s="5">
        <f>E171</f>
        <v>1993.2</v>
      </c>
      <c r="F169" s="5">
        <f t="shared" si="5"/>
        <v>98.59020670278947</v>
      </c>
    </row>
    <row r="170" spans="1:6" s="27" customFormat="1" ht="11.25" outlineLevel="3">
      <c r="A170" s="26" t="s">
        <v>51</v>
      </c>
      <c r="B170" s="6">
        <v>931</v>
      </c>
      <c r="C170" s="6">
        <v>610.3</v>
      </c>
      <c r="D170" s="6">
        <f t="shared" si="4"/>
        <v>65.55316863587541</v>
      </c>
      <c r="E170" s="6">
        <v>837.6</v>
      </c>
      <c r="F170" s="6">
        <f t="shared" si="5"/>
        <v>72.8629417382999</v>
      </c>
    </row>
    <row r="171" spans="1:6" ht="11.25" outlineLevel="3">
      <c r="A171" s="15" t="s">
        <v>84</v>
      </c>
      <c r="B171" s="4">
        <v>2754.7</v>
      </c>
      <c r="C171" s="4">
        <v>1965.1</v>
      </c>
      <c r="D171" s="4">
        <f t="shared" si="4"/>
        <v>71.33626166188695</v>
      </c>
      <c r="E171" s="4">
        <v>1993.2</v>
      </c>
      <c r="F171" s="4">
        <f t="shared" si="5"/>
        <v>98.59020670278947</v>
      </c>
    </row>
    <row r="172" spans="1:6" s="13" customFormat="1" ht="21" outlineLevel="3">
      <c r="A172" s="12" t="s">
        <v>94</v>
      </c>
      <c r="B172" s="5">
        <f>B173</f>
        <v>6169</v>
      </c>
      <c r="C172" s="5">
        <f>C173</f>
        <v>4030.6</v>
      </c>
      <c r="D172" s="5">
        <f t="shared" si="4"/>
        <v>65.336359215432</v>
      </c>
      <c r="E172" s="5">
        <f>E173</f>
        <v>4510.1</v>
      </c>
      <c r="F172" s="5">
        <f t="shared" si="5"/>
        <v>89.36830668943038</v>
      </c>
    </row>
    <row r="173" spans="1:6" ht="22.5" outlineLevel="3">
      <c r="A173" s="15" t="s">
        <v>95</v>
      </c>
      <c r="B173" s="4">
        <v>6169</v>
      </c>
      <c r="C173" s="4">
        <v>4030.6</v>
      </c>
      <c r="D173" s="4">
        <f t="shared" si="4"/>
        <v>65.336359215432</v>
      </c>
      <c r="E173" s="4">
        <v>4510.1</v>
      </c>
      <c r="F173" s="4">
        <f t="shared" si="5"/>
        <v>89.36830668943038</v>
      </c>
    </row>
    <row r="174" spans="1:6" s="13" customFormat="1" ht="10.5" outlineLevel="3">
      <c r="A174" s="12" t="s">
        <v>85</v>
      </c>
      <c r="B174" s="5">
        <f>B114+B129+B136+B141+B148+B156+B159+B165+B169+B172</f>
        <v>2486447.6000000006</v>
      </c>
      <c r="C174" s="5">
        <f>C114+C129+C136+C141+C148+C156+C159+C165+C169+C172</f>
        <v>1717515.9000000001</v>
      </c>
      <c r="D174" s="5">
        <f t="shared" si="4"/>
        <v>69.07508929607042</v>
      </c>
      <c r="E174" s="5">
        <f>E114+E129+E136+E141+E148+E156+E159+E165+E169+E172</f>
        <v>1325703.8000000003</v>
      </c>
      <c r="F174" s="5">
        <f t="shared" si="5"/>
        <v>129.55502579082898</v>
      </c>
    </row>
    <row r="175" spans="1:6" s="27" customFormat="1" ht="11.25" outlineLevel="3">
      <c r="A175" s="28" t="s">
        <v>51</v>
      </c>
      <c r="B175" s="8">
        <f>B116+B118+B120+B124+B128+B130+B139+B142+B149+B157+B160+B166+B170+B122</f>
        <v>1095337</v>
      </c>
      <c r="C175" s="8">
        <f>C116+C118+C120+C124+C128+C130+C139+C142+C149+C157+C160+C166+C170+C122</f>
        <v>803855.4000000001</v>
      </c>
      <c r="D175" s="6">
        <f t="shared" si="4"/>
        <v>73.38886570982265</v>
      </c>
      <c r="E175" s="8">
        <f>E116+E118+E120+E124+E128+E130+E139+E142+E149+E157+E160+E166+E170+E122</f>
        <v>762738.5</v>
      </c>
      <c r="F175" s="6">
        <f t="shared" si="5"/>
        <v>105.39069418942404</v>
      </c>
    </row>
    <row r="176" spans="1:6" s="13" customFormat="1" ht="10.5" outlineLevel="3">
      <c r="A176" s="12" t="s">
        <v>86</v>
      </c>
      <c r="B176" s="5">
        <v>-136657.1</v>
      </c>
      <c r="C176" s="5">
        <f>C112-C174</f>
        <v>33348.499999999534</v>
      </c>
      <c r="D176" s="5" t="s">
        <v>87</v>
      </c>
      <c r="E176" s="5">
        <f>E112-E174</f>
        <v>25898.499999999767</v>
      </c>
      <c r="F176" s="5" t="s">
        <v>87</v>
      </c>
    </row>
    <row r="177" spans="1:6" s="13" customFormat="1" ht="10.5" outlineLevel="3">
      <c r="A177" s="12" t="s">
        <v>138</v>
      </c>
      <c r="B177" s="5">
        <v>136657.1</v>
      </c>
      <c r="C177" s="5">
        <v>-33348.5</v>
      </c>
      <c r="D177" s="5" t="s">
        <v>87</v>
      </c>
      <c r="E177" s="5">
        <v>-25898.5</v>
      </c>
      <c r="F177" s="5" t="s">
        <v>87</v>
      </c>
    </row>
    <row r="178" spans="1:6" s="13" customFormat="1" ht="10.5" outlineLevel="3">
      <c r="A178" s="29"/>
      <c r="B178" s="9"/>
      <c r="C178" s="9"/>
      <c r="D178" s="9"/>
      <c r="E178" s="9"/>
      <c r="F178" s="9"/>
    </row>
    <row r="179" spans="2:5" ht="11.25">
      <c r="B179" s="30"/>
      <c r="C179" s="30"/>
      <c r="E179" s="7"/>
    </row>
    <row r="180" spans="1:6" ht="22.5">
      <c r="A180" s="11" t="s">
        <v>140</v>
      </c>
      <c r="E180" s="32" t="s">
        <v>88</v>
      </c>
      <c r="F180" s="32"/>
    </row>
  </sheetData>
  <sheetProtection selectLockedCells="1" selectUnlockedCells="1"/>
  <mergeCells count="6">
    <mergeCell ref="A3:F3"/>
    <mergeCell ref="E180:F180"/>
    <mergeCell ref="A2:F2"/>
    <mergeCell ref="A4:F4"/>
    <mergeCell ref="A113:F113"/>
    <mergeCell ref="A7:F7"/>
  </mergeCells>
  <printOptions horizontalCentered="1"/>
  <pageMargins left="0.7874015748031497" right="0.5905511811023623" top="0.5905511811023623" bottom="0.5905511811023623" header="0" footer="0"/>
  <pageSetup fitToHeight="5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Ханова Татьяна Владимировна</dc:creator>
  <cp:keywords/>
  <dc:description/>
  <cp:lastModifiedBy>Татьяна С. Ковалева</cp:lastModifiedBy>
  <cp:lastPrinted>2022-11-07T07:56:20Z</cp:lastPrinted>
  <dcterms:created xsi:type="dcterms:W3CDTF">2021-03-31T13:38:29Z</dcterms:created>
  <dcterms:modified xsi:type="dcterms:W3CDTF">2022-11-07T07:56:20Z</dcterms:modified>
  <cp:category/>
  <cp:version/>
  <cp:contentType/>
  <cp:contentStatus/>
</cp:coreProperties>
</file>